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01.01.2020'!$A$1:$M$177</definedName>
  </definedNames>
  <calcPr fullCalcOnLoad="1"/>
</workbook>
</file>

<file path=xl/sharedStrings.xml><?xml version="1.0" encoding="utf-8"?>
<sst xmlns="http://schemas.openxmlformats.org/spreadsheetml/2006/main" count="364" uniqueCount="178">
  <si>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</si>
  <si>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</si>
  <si>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</si>
  <si>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</si>
  <si>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</si>
  <si>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</si>
  <si>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</si>
  <si>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</si>
  <si>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</si>
  <si>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</si>
  <si>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</si>
  <si>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</si>
  <si>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</si>
  <si>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</si>
  <si>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</si>
  <si>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</si>
  <si>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</si>
  <si>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</si>
  <si>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</si>
  <si>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</si>
  <si>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</si>
  <si>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</si>
  <si>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</si>
  <si>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</si>
  <si>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</si>
  <si>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</si>
  <si>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</si>
  <si>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</si>
  <si>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</si>
  <si>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</si>
  <si>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</si>
  <si>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</si>
  <si>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</si>
  <si>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</si>
  <si>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</si>
  <si>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</si>
  <si>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</si>
  <si>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</si>
  <si>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</si>
  <si>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</si>
  <si>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</si>
  <si>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</si>
  <si>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</si>
  <si>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</si>
  <si>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</si>
  <si>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</si>
  <si>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</si>
  <si>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</si>
  <si>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</si>
  <si>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</si>
  <si>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</si>
  <si>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</si>
  <si>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</si>
  <si>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</si>
  <si>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</si>
  <si>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</si>
  <si>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</si>
  <si>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</si>
  <si>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</si>
  <si>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</si>
  <si>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</si>
  <si>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</si>
  <si>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</si>
  <si>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</si>
  <si>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</si>
  <si>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</si>
  <si>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</si>
  <si>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</si>
  <si>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</si>
  <si>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</si>
  <si>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</si>
  <si>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</si>
  <si>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</si>
  <si>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</si>
  <si>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</si>
  <si>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</si>
  <si>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</si>
  <si>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</si>
  <si>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</si>
  <si>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</si>
  <si>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</si>
  <si>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</si>
  <si>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</si>
  <si>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</si>
  <si>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</si>
  <si>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</si>
  <si>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</si>
  <si>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2019 рік</t>
  </si>
  <si>
    <t>Відділ освіти, молоді та спорту Новгород-Сіверської міської ради Чернігівської обл.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</si>
  <si>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</si>
  <si>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 xml:space="preserve"> Забезпечення надання послуг з повної загальної середньої освітив денних загальньоосвітніх закладах </t>
  </si>
  <si>
    <t xml:space="preserve">Придбання обладнання та предметів довгострокового вуикористання 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</si>
  <si>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</si>
  <si>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</si>
  <si>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в т.ч. реалізація програми "Нова українська школа"</t>
  </si>
  <si>
    <t>в т.ч. реалізація програми "Надання державної підтримки особам з особливими освітніми потребами"</t>
  </si>
  <si>
    <t>в т.ч. придбання обладнання для оснащення ресурсних кімнат</t>
  </si>
  <si>
    <t xml:space="preserve">в т.ч. на реалізацію заходів, спрямованих на підвищення якості освіти </t>
  </si>
  <si>
    <t>в т.ч. забезпечення виконання завдань з інформатизації</t>
  </si>
  <si>
    <t>УСЬОГО</t>
  </si>
  <si>
    <t>Міська програма "Шкільний автобус" Новгород-Сіверської міської ради на 2018-2020 роки</t>
  </si>
  <si>
    <t>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</si>
  <si>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</si>
  <si>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0600000</t>
  </si>
  <si>
    <t>0610000</t>
  </si>
  <si>
    <t>0611020</t>
  </si>
  <si>
    <t>0921</t>
  </si>
  <si>
    <t>кількість закладів (заступенями шкіл)</t>
  </si>
  <si>
    <t>Кількість класів( за ступенями шкіл)</t>
  </si>
  <si>
    <t>середньорічне число ставок/ штатних одиниць педагогічного персоналу</t>
  </si>
  <si>
    <t>Середньорічна кількість учнів, що відвідують шкільні заклади</t>
  </si>
  <si>
    <t>чисельність учнів, переможців оліппіад</t>
  </si>
  <si>
    <t>Чисельність випускників, які отримали медалі</t>
  </si>
  <si>
    <t>середні витрати на 1 учня</t>
  </si>
  <si>
    <t>в т. числі по програмі "шкільний автобус"</t>
  </si>
  <si>
    <t>в т. ч. по програмі організація харчування дітей у загальноосвтніх та дошкільних навчальних закладах</t>
  </si>
  <si>
    <t xml:space="preserve"> в т. ч  по програмі оздоровлення дітей на 2017-2020 роки</t>
  </si>
  <si>
    <t xml:space="preserve">діто-дні відвідування </t>
  </si>
  <si>
    <t>середньрічна наповнюваність класів</t>
  </si>
  <si>
    <t>кількість днів відвідування</t>
  </si>
  <si>
    <t>співвідношення чисельності переможців олімпіад до загальної чисельності випускників</t>
  </si>
  <si>
    <t>співвідношення чисельності медалістів до загальної чисельності випускників</t>
  </si>
  <si>
    <t>Реалізація програми "Нова українська школа"</t>
  </si>
  <si>
    <t>середні витрати на один клас</t>
  </si>
  <si>
    <t xml:space="preserve">Витрати на пероснащення </t>
  </si>
  <si>
    <t xml:space="preserve">рівень виконання завдання 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</si>
  <si>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</si>
  <si>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освтнім потребами, які потебують держаної підтримки</t>
  </si>
  <si>
    <t>загальні витрати за програмою</t>
  </si>
  <si>
    <t xml:space="preserve">Середні витрати на одну особу </t>
  </si>
  <si>
    <t xml:space="preserve">Пидбання обладнання для реурсних кімнат </t>
  </si>
  <si>
    <t xml:space="preserve">Всього виділено котів </t>
  </si>
  <si>
    <t>кількість закладів в яких планується оснащення ресерсних кімнат</t>
  </si>
  <si>
    <t xml:space="preserve">середні витрати наодин заклад </t>
  </si>
  <si>
    <t xml:space="preserve"> Реалізацію заходів, спрямованих на підвищення якості освіти </t>
  </si>
  <si>
    <t xml:space="preserve"> кількість закладів в яких планується реалізація заходів на підвищення якості освіти щодо придбання послуг з доступу до Інтернету</t>
  </si>
  <si>
    <t>Середні витрати на один заклад щодо придбання перслнальних комп'ютерів</t>
  </si>
  <si>
    <t>середні витрати на заклад щодо придбання послуг з доступу до Інтернету</t>
  </si>
  <si>
    <t>Вирати на придбання персональних ком'ютерів</t>
  </si>
  <si>
    <t>витрати на придбання послуг з доступу до Інтернету</t>
  </si>
  <si>
    <t>Забезпечення виконання завдань з інформатизації</t>
  </si>
  <si>
    <t>Обсяг видатків</t>
  </si>
  <si>
    <t xml:space="preserve">кількість послуг у сфері інформатизації </t>
  </si>
  <si>
    <t xml:space="preserve">середня вартість однієї послуги </t>
  </si>
  <si>
    <t>од.</t>
  </si>
  <si>
    <t xml:space="preserve">мережа </t>
  </si>
  <si>
    <t xml:space="preserve">осіб </t>
  </si>
  <si>
    <t xml:space="preserve">зведення планів по мережі, штатах і контингентах  установ </t>
  </si>
  <si>
    <t>підсумковий наказ за результатами проведення олімпіад</t>
  </si>
  <si>
    <t xml:space="preserve">рішення педагогічних рад за результатами ЗНО </t>
  </si>
  <si>
    <t>грн.</t>
  </si>
  <si>
    <t>розрахунково ( відношення видатків на утримання ЗОШ на середньорічну кількість учнів)</t>
  </si>
  <si>
    <t>розрахунково</t>
  </si>
  <si>
    <t xml:space="preserve">днів </t>
  </si>
  <si>
    <t xml:space="preserve">класний журнал </t>
  </si>
  <si>
    <t>%</t>
  </si>
  <si>
    <t>кошторис</t>
  </si>
  <si>
    <t>кількість класів , що оснащені</t>
  </si>
  <si>
    <t>Цільва програма "Освіта"</t>
  </si>
  <si>
    <t xml:space="preserve">Розрахунок </t>
  </si>
  <si>
    <t>од</t>
  </si>
  <si>
    <t>Розпорядження Чернігівської ОДА від 24.01.2019</t>
  </si>
  <si>
    <t>Розпорядження Чернігівської ОДА від 04.07.2019</t>
  </si>
  <si>
    <t xml:space="preserve"> кількість закладів в яких реалізовано заходи на підвищення якості освіти щодо придбання персональних комп'ютерів </t>
  </si>
  <si>
    <t>Відхилення обсягів касових видатків від запланованих обсягів поястюється  недофінансуванням по загальному фонду на суму 453936,93 грн у зв'язку з чим утворлася кредиторська заборгованість. По спеціальному фонду не використано 118407 грн. по субвенції на послуги з доступу до Інтернет мережі та  утворився залишок на кінець року.</t>
  </si>
  <si>
    <t>Збільшення штатних одиниць було менше ніж планувальсь  у зв'язку з відсутністю потреби</t>
  </si>
  <si>
    <t>Фактича кількість учнів була більша ніж планувалось, також збільшелась кількість переожців олімпіад завдяки якісній освіті</t>
  </si>
  <si>
    <t>В зв'язку з недофінансуванням та проведенням касових видатків менше ніж планувалося зменшилися середні витрати на одного учня по всих напрямках "Шкільний автобус" програма "Харчування". У зв'язку з хворобами та запровадженими каратнинами  зменшилася кількість діто-днів відвідування.</t>
  </si>
  <si>
    <t xml:space="preserve"> У зв'язку з хворобами та запровадженими каратнинами  зменшилася кількість днів відвідування.   Завдяки якісній освіті збільшилася кількість переможців олімпіад</t>
  </si>
  <si>
    <t>У зв'язку зі збілшенням дітей з особливими потребами зменшилися видатки на одну дитину</t>
  </si>
  <si>
    <t>Рівень ефективності використання коштів збільшився на 20 відсотків</t>
  </si>
  <si>
    <t xml:space="preserve">Протягом року залишилися невикористаними кошти на придбання послуги з підключення послуг доступу до Інтернет мережі </t>
  </si>
  <si>
    <t>рівень виконання завдання  по підключенню послуг з доступу до мережі Інтернет</t>
  </si>
  <si>
    <t>рівень виконання завдання  по придбанню персональних компьютерів</t>
  </si>
  <si>
    <t>Начальник відділу освіти, молоді та спорту</t>
  </si>
  <si>
    <t>П.В. Верченко</t>
  </si>
  <si>
    <t xml:space="preserve">Головний бухгалтер </t>
  </si>
  <si>
    <t xml:space="preserve">О.Д. Тиченко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</si>
</sst>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55" fillId="0" borderId="0" xfId="0" applyFont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1" fillId="0" borderId="12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0" xfId="0" applyFont="1" applyBorder="1" applyAlignment="1">
      <alignment wrapText="1"/>
    </xf>
    <xf numFmtId="0" fontId="60" fillId="0" borderId="11" xfId="0" applyFont="1" applyBorder="1" applyAlignment="1">
      <alignment horizontal="center" wrapText="1"/>
    </xf>
    <xf numFmtId="0" fontId="61" fillId="0" borderId="0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vertical="top"/>
    </xf>
    <xf numFmtId="0" fontId="56" fillId="0" borderId="0" xfId="0" applyFont="1" applyBorder="1" applyAlignment="1">
      <alignment/>
    </xf>
    <xf numFmtId="0" fontId="60" fillId="0" borderId="11" xfId="0" applyFont="1" applyBorder="1" applyAlignment="1">
      <alignment wrapText="1"/>
    </xf>
    <xf numFmtId="0" fontId="60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/>
    </xf>
    <xf numFmtId="0" fontId="60" fillId="0" borderId="11" xfId="0" applyFont="1" applyBorder="1" applyAlignment="1">
      <alignment horizontal="center" vertical="top" wrapText="1"/>
    </xf>
    <xf numFmtId="0" fontId="57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8" fillId="0" borderId="0" xfId="0" applyFont="1" applyAlignment="1">
      <alignment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/>
    </xf>
    <xf numFmtId="0" fontId="55" fillId="0" borderId="0" xfId="0" applyFont="1" applyAlignment="1">
      <alignment horizontal="left" wrapText="1"/>
    </xf>
    <xf numFmtId="0" fontId="56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horizontal="left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0" fontId="60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69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top" wrapText="1"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71" fillId="0" borderId="11" xfId="0" applyFont="1" applyBorder="1" applyAlignment="1">
      <alignment/>
    </xf>
    <xf numFmtId="0" fontId="57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center" wrapText="1"/>
    </xf>
    <xf numFmtId="0" fontId="71" fillId="0" borderId="11" xfId="0" applyFont="1" applyBorder="1" applyAlignment="1">
      <alignment wrapText="1"/>
    </xf>
    <xf numFmtId="0" fontId="3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62" t="s">
        <v>76</v>
      </c>
      <c r="G1" s="63"/>
    </row>
    <row r="2" spans="6:7" ht="15">
      <c r="F2" s="63"/>
      <c r="G2" s="63"/>
    </row>
    <row r="3" spans="6:7" ht="32.25" customHeight="1">
      <c r="F3" s="63"/>
      <c r="G3" s="63"/>
    </row>
    <row r="4" spans="1:5" ht="15.75">
      <c r="A4" s="21"/>
      <c r="E4" s="21" t="s">
        <v>0</v>
      </c>
    </row>
    <row r="5" spans="1:7" ht="15.75">
      <c r="A5" s="21"/>
      <c r="E5" s="64" t="s">
        <v>1</v>
      </c>
      <c r="F5" s="64"/>
      <c r="G5" s="64"/>
    </row>
    <row r="6" spans="1:7" ht="15.75">
      <c r="A6" s="21"/>
      <c r="B6" s="21"/>
      <c r="E6" s="65"/>
      <c r="F6" s="65"/>
      <c r="G6" s="65"/>
    </row>
    <row r="7" spans="1:7" ht="15" customHeight="1">
      <c r="A7" s="21"/>
      <c r="E7" s="66" t="s">
        <v>2</v>
      </c>
      <c r="F7" s="66"/>
      <c r="G7" s="66"/>
    </row>
    <row r="8" spans="1:7" ht="15.75">
      <c r="A8" s="21"/>
      <c r="B8" s="21"/>
      <c r="E8" s="65"/>
      <c r="F8" s="65"/>
      <c r="G8" s="65"/>
    </row>
    <row r="9" spans="1:7" ht="15" customHeight="1">
      <c r="A9" s="21"/>
      <c r="E9" s="66"/>
      <c r="F9" s="66"/>
      <c r="G9" s="66"/>
    </row>
    <row r="10" spans="1:7" ht="15.75">
      <c r="A10" s="21"/>
      <c r="E10" s="69" t="s">
        <v>3</v>
      </c>
      <c r="F10" s="69"/>
      <c r="G10" s="69"/>
    </row>
    <row r="13" spans="1:7" ht="15.75">
      <c r="A13" s="70" t="s">
        <v>4</v>
      </c>
      <c r="B13" s="70"/>
      <c r="C13" s="70"/>
      <c r="D13" s="70"/>
      <c r="E13" s="70"/>
      <c r="F13" s="70"/>
      <c r="G13" s="70"/>
    </row>
    <row r="14" spans="1:7" ht="15.75">
      <c r="A14" s="70" t="s">
        <v>5</v>
      </c>
      <c r="B14" s="70"/>
      <c r="C14" s="70"/>
      <c r="D14" s="70"/>
      <c r="E14" s="70"/>
      <c r="F14" s="70"/>
      <c r="G14" s="70"/>
    </row>
    <row r="17" spans="1:16" ht="15">
      <c r="A17" s="24" t="s">
        <v>77</v>
      </c>
      <c r="B17" s="24"/>
      <c r="C17" s="24"/>
      <c r="D17" s="80"/>
      <c r="E17" s="80"/>
      <c r="F17" s="24"/>
      <c r="G17" s="38"/>
      <c r="H17" s="31"/>
      <c r="I17" s="31"/>
      <c r="J17" s="31"/>
      <c r="K17" s="31"/>
      <c r="L17" s="73"/>
      <c r="M17" s="73"/>
      <c r="N17" s="31"/>
      <c r="O17" s="73"/>
      <c r="P17" s="73"/>
    </row>
    <row r="18" spans="1:16" ht="28.5" customHeight="1">
      <c r="A18" s="68" t="s">
        <v>85</v>
      </c>
      <c r="B18" s="68"/>
      <c r="C18" s="68"/>
      <c r="D18" s="81" t="s">
        <v>2</v>
      </c>
      <c r="E18" s="81"/>
      <c r="F18" s="25"/>
      <c r="G18" s="39" t="s">
        <v>78</v>
      </c>
      <c r="H18" s="35"/>
      <c r="I18" s="79"/>
      <c r="J18" s="79"/>
      <c r="K18" s="79"/>
      <c r="L18" s="77"/>
      <c r="M18" s="77"/>
      <c r="N18" s="32"/>
      <c r="O18" s="78"/>
      <c r="P18" s="78"/>
    </row>
    <row r="19" spans="1:16" ht="15">
      <c r="A19" s="26" t="s">
        <v>79</v>
      </c>
      <c r="B19" s="26"/>
      <c r="C19" s="26"/>
      <c r="D19" s="26"/>
      <c r="E19" s="26"/>
      <c r="F19" s="26"/>
      <c r="G19" s="40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23.25" customHeight="1">
      <c r="A20" s="68" t="s">
        <v>81</v>
      </c>
      <c r="B20" s="68"/>
      <c r="C20" s="68"/>
      <c r="D20" s="82" t="s">
        <v>38</v>
      </c>
      <c r="E20" s="82"/>
      <c r="F20" s="25"/>
      <c r="G20" s="39" t="s">
        <v>78</v>
      </c>
      <c r="H20" s="35"/>
      <c r="I20" s="79"/>
      <c r="J20" s="79"/>
      <c r="K20" s="79"/>
      <c r="L20" s="79"/>
      <c r="M20" s="79"/>
      <c r="N20" s="32"/>
      <c r="O20" s="78"/>
      <c r="P20" s="78"/>
    </row>
    <row r="21" spans="1:16" ht="15">
      <c r="A21" s="27" t="s">
        <v>80</v>
      </c>
      <c r="B21" s="28"/>
      <c r="C21" s="75"/>
      <c r="D21" s="75"/>
      <c r="E21" s="75"/>
      <c r="F21" s="37"/>
      <c r="G21" s="28"/>
      <c r="H21" s="34"/>
      <c r="I21" s="27"/>
      <c r="J21" s="34"/>
      <c r="K21" s="74"/>
      <c r="L21" s="74"/>
      <c r="M21" s="74"/>
      <c r="N21" s="74"/>
      <c r="O21" s="74"/>
      <c r="P21" s="34"/>
    </row>
    <row r="22" spans="2:16" ht="56.25" customHeight="1">
      <c r="B22" s="29" t="s">
        <v>81</v>
      </c>
      <c r="C22" s="30" t="s">
        <v>82</v>
      </c>
      <c r="D22" s="25" t="s">
        <v>83</v>
      </c>
      <c r="E22" s="68" t="s">
        <v>86</v>
      </c>
      <c r="F22" s="68"/>
      <c r="G22" s="30" t="s">
        <v>84</v>
      </c>
      <c r="H22" s="36"/>
      <c r="I22" s="29"/>
      <c r="J22" s="29"/>
      <c r="K22" s="79"/>
      <c r="L22" s="79"/>
      <c r="M22" s="79"/>
      <c r="N22" s="79"/>
      <c r="O22" s="79"/>
      <c r="P22" s="32"/>
    </row>
    <row r="23" spans="1:7" ht="42" customHeight="1">
      <c r="A23" s="19" t="s">
        <v>10</v>
      </c>
      <c r="B23" s="69" t="s">
        <v>11</v>
      </c>
      <c r="C23" s="69"/>
      <c r="D23" s="69"/>
      <c r="E23" s="69"/>
      <c r="F23" s="69"/>
      <c r="G23" s="69"/>
    </row>
    <row r="24" spans="1:7" ht="15.75">
      <c r="A24" s="19" t="s">
        <v>12</v>
      </c>
      <c r="B24" s="69" t="s">
        <v>13</v>
      </c>
      <c r="C24" s="69"/>
      <c r="D24" s="69"/>
      <c r="E24" s="69"/>
      <c r="F24" s="69"/>
      <c r="G24" s="69"/>
    </row>
    <row r="25" spans="1:7" ht="15.75">
      <c r="A25" s="19" t="s">
        <v>14</v>
      </c>
      <c r="B25" s="69" t="s">
        <v>51</v>
      </c>
      <c r="C25" s="69"/>
      <c r="D25" s="69"/>
      <c r="E25" s="69"/>
      <c r="F25" s="69"/>
      <c r="G25" s="69"/>
    </row>
    <row r="26" ht="15.75">
      <c r="A26" s="1"/>
    </row>
    <row r="27" spans="1:7" ht="15.75">
      <c r="A27" s="17" t="s">
        <v>16</v>
      </c>
      <c r="B27" s="67" t="s">
        <v>52</v>
      </c>
      <c r="C27" s="67"/>
      <c r="D27" s="67"/>
      <c r="E27" s="67"/>
      <c r="F27" s="67"/>
      <c r="G27" s="67"/>
    </row>
    <row r="28" spans="1:7" ht="15.75">
      <c r="A28" s="17"/>
      <c r="B28" s="67"/>
      <c r="C28" s="67"/>
      <c r="D28" s="67"/>
      <c r="E28" s="67"/>
      <c r="F28" s="67"/>
      <c r="G28" s="67"/>
    </row>
    <row r="29" spans="1:7" ht="15.75">
      <c r="A29" s="17"/>
      <c r="B29" s="67"/>
      <c r="C29" s="67"/>
      <c r="D29" s="67"/>
      <c r="E29" s="67"/>
      <c r="F29" s="67"/>
      <c r="G29" s="67"/>
    </row>
    <row r="30" spans="1:7" ht="15.75">
      <c r="A30" s="17"/>
      <c r="B30" s="67"/>
      <c r="C30" s="67"/>
      <c r="D30" s="67"/>
      <c r="E30" s="67"/>
      <c r="F30" s="67"/>
      <c r="G30" s="67"/>
    </row>
    <row r="31" ht="15.75">
      <c r="A31" s="1"/>
    </row>
    <row r="32" spans="1:2" ht="15.75">
      <c r="A32" s="9" t="s">
        <v>15</v>
      </c>
      <c r="B32" s="2" t="s">
        <v>53</v>
      </c>
    </row>
    <row r="33" spans="1:7" ht="15.75">
      <c r="A33" s="19" t="s">
        <v>18</v>
      </c>
      <c r="B33" s="69" t="s">
        <v>54</v>
      </c>
      <c r="C33" s="69"/>
      <c r="D33" s="69"/>
      <c r="E33" s="69"/>
      <c r="F33" s="69"/>
      <c r="G33" s="69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16</v>
      </c>
      <c r="B35" s="67" t="s">
        <v>17</v>
      </c>
      <c r="C35" s="67"/>
      <c r="D35" s="67"/>
      <c r="E35" s="67"/>
      <c r="F35" s="67"/>
      <c r="G35" s="67"/>
    </row>
    <row r="36" spans="1:7" ht="15.75">
      <c r="A36" s="17"/>
      <c r="B36" s="67"/>
      <c r="C36" s="67"/>
      <c r="D36" s="67"/>
      <c r="E36" s="67"/>
      <c r="F36" s="67"/>
      <c r="G36" s="67"/>
    </row>
    <row r="37" spans="1:7" ht="15.75">
      <c r="A37" s="17"/>
      <c r="B37" s="67"/>
      <c r="C37" s="67"/>
      <c r="D37" s="67"/>
      <c r="E37" s="67"/>
      <c r="F37" s="67"/>
      <c r="G37" s="67"/>
    </row>
    <row r="38" spans="1:7" ht="15.75">
      <c r="A38" s="17"/>
      <c r="B38" s="67"/>
      <c r="C38" s="67"/>
      <c r="D38" s="67"/>
      <c r="E38" s="67"/>
      <c r="F38" s="67"/>
      <c r="G38" s="67"/>
    </row>
    <row r="39" spans="1:7" ht="15.75">
      <c r="A39" s="19"/>
      <c r="B39" s="18"/>
      <c r="C39" s="18"/>
      <c r="D39" s="18"/>
      <c r="E39" s="18"/>
      <c r="F39" s="18"/>
      <c r="G39" s="18"/>
    </row>
    <row r="40" spans="1:7" ht="15.75">
      <c r="A40" s="19" t="s">
        <v>24</v>
      </c>
      <c r="B40" s="10" t="s">
        <v>20</v>
      </c>
      <c r="C40" s="18"/>
      <c r="D40" s="18"/>
      <c r="E40" s="18"/>
      <c r="F40" s="18"/>
      <c r="G40" s="18"/>
    </row>
    <row r="41" spans="1:2" ht="15.75">
      <c r="A41" s="1"/>
      <c r="B41" s="2" t="s">
        <v>55</v>
      </c>
    </row>
    <row r="42" ht="15.75">
      <c r="A42" s="1"/>
    </row>
    <row r="43" spans="1:5" ht="47.25">
      <c r="A43" s="17" t="s">
        <v>16</v>
      </c>
      <c r="B43" s="17" t="s">
        <v>20</v>
      </c>
      <c r="C43" s="17" t="s">
        <v>21</v>
      </c>
      <c r="D43" s="17" t="s">
        <v>22</v>
      </c>
      <c r="E43" s="17" t="s">
        <v>23</v>
      </c>
    </row>
    <row r="44" spans="1:5" ht="15.75">
      <c r="A44" s="17">
        <v>1</v>
      </c>
      <c r="B44" s="17">
        <v>2</v>
      </c>
      <c r="C44" s="17">
        <v>3</v>
      </c>
      <c r="D44" s="17">
        <v>4</v>
      </c>
      <c r="E44" s="17">
        <v>5</v>
      </c>
    </row>
    <row r="45" spans="1:5" ht="15.75">
      <c r="A45" s="17"/>
      <c r="B45" s="17"/>
      <c r="C45" s="17"/>
      <c r="D45" s="17"/>
      <c r="E45" s="17"/>
    </row>
    <row r="46" spans="1:5" ht="15.75">
      <c r="A46" s="17"/>
      <c r="B46" s="17"/>
      <c r="C46" s="17"/>
      <c r="D46" s="17"/>
      <c r="E46" s="17"/>
    </row>
    <row r="47" spans="1:5" ht="15.75">
      <c r="A47" s="67" t="s">
        <v>23</v>
      </c>
      <c r="B47" s="67"/>
      <c r="C47" s="17"/>
      <c r="D47" s="17"/>
      <c r="E47" s="17"/>
    </row>
    <row r="48" ht="15.75">
      <c r="A48" s="1"/>
    </row>
    <row r="49" ht="15.75">
      <c r="A49" s="1"/>
    </row>
    <row r="50" spans="1:7" ht="15.75">
      <c r="A50" s="76" t="s">
        <v>27</v>
      </c>
      <c r="B50" s="69" t="s">
        <v>25</v>
      </c>
      <c r="C50" s="69"/>
      <c r="D50" s="69"/>
      <c r="E50" s="69"/>
      <c r="F50" s="69"/>
      <c r="G50" s="69"/>
    </row>
    <row r="51" spans="1:2" ht="15.75">
      <c r="A51" s="76"/>
      <c r="B51" s="21" t="s">
        <v>19</v>
      </c>
    </row>
    <row r="52" ht="15.75">
      <c r="A52" s="1"/>
    </row>
    <row r="53" ht="15.75">
      <c r="A53" s="1"/>
    </row>
    <row r="54" spans="1:5" ht="63">
      <c r="A54" s="17" t="s">
        <v>16</v>
      </c>
      <c r="B54" s="17" t="s">
        <v>26</v>
      </c>
      <c r="C54" s="17" t="s">
        <v>21</v>
      </c>
      <c r="D54" s="17" t="s">
        <v>22</v>
      </c>
      <c r="E54" s="17" t="s">
        <v>23</v>
      </c>
    </row>
    <row r="55" spans="1:5" ht="15.75">
      <c r="A55" s="17">
        <v>1</v>
      </c>
      <c r="B55" s="17">
        <v>2</v>
      </c>
      <c r="C55" s="17">
        <v>3</v>
      </c>
      <c r="D55" s="17">
        <v>4</v>
      </c>
      <c r="E55" s="17">
        <v>5</v>
      </c>
    </row>
    <row r="56" spans="1:5" ht="15.75">
      <c r="A56" s="17"/>
      <c r="B56" s="5"/>
      <c r="C56" s="5"/>
      <c r="D56" s="5"/>
      <c r="E56" s="5"/>
    </row>
    <row r="57" spans="1:5" ht="15.75">
      <c r="A57" s="17"/>
      <c r="B57" s="5"/>
      <c r="C57" s="5"/>
      <c r="D57" s="5"/>
      <c r="E57" s="5"/>
    </row>
    <row r="58" spans="1:5" ht="15.75">
      <c r="A58" s="67" t="s">
        <v>23</v>
      </c>
      <c r="B58" s="67"/>
      <c r="C58" s="5"/>
      <c r="D58" s="5"/>
      <c r="E58" s="5"/>
    </row>
    <row r="59" ht="15.75">
      <c r="A59" s="1"/>
    </row>
    <row r="60" ht="15.75">
      <c r="A60" s="1"/>
    </row>
    <row r="61" spans="1:7" ht="15.75">
      <c r="A61" s="19" t="s">
        <v>56</v>
      </c>
      <c r="B61" s="69" t="s">
        <v>28</v>
      </c>
      <c r="C61" s="69"/>
      <c r="D61" s="69"/>
      <c r="E61" s="69"/>
      <c r="F61" s="69"/>
      <c r="G61" s="69"/>
    </row>
    <row r="62" ht="15.75">
      <c r="A62" s="1"/>
    </row>
    <row r="63" ht="15.75">
      <c r="A63" s="1"/>
    </row>
    <row r="64" spans="1:7" ht="46.5" customHeight="1">
      <c r="A64" s="17" t="s">
        <v>16</v>
      </c>
      <c r="B64" s="17" t="s">
        <v>29</v>
      </c>
      <c r="C64" s="17" t="s">
        <v>30</v>
      </c>
      <c r="D64" s="17" t="s">
        <v>31</v>
      </c>
      <c r="E64" s="17" t="s">
        <v>21</v>
      </c>
      <c r="F64" s="17" t="s">
        <v>22</v>
      </c>
      <c r="G64" s="17" t="s">
        <v>23</v>
      </c>
    </row>
    <row r="65" spans="1:7" ht="15.75">
      <c r="A65" s="17">
        <v>1</v>
      </c>
      <c r="B65" s="17">
        <v>2</v>
      </c>
      <c r="C65" s="17">
        <v>3</v>
      </c>
      <c r="D65" s="17">
        <v>4</v>
      </c>
      <c r="E65" s="17">
        <v>5</v>
      </c>
      <c r="F65" s="17">
        <v>6</v>
      </c>
      <c r="G65" s="17">
        <v>7</v>
      </c>
    </row>
    <row r="66" spans="1:7" ht="15.75">
      <c r="A66" s="17">
        <v>1</v>
      </c>
      <c r="B66" s="5" t="s">
        <v>32</v>
      </c>
      <c r="C66" s="17"/>
      <c r="D66" s="17"/>
      <c r="E66" s="17"/>
      <c r="F66" s="17"/>
      <c r="G66" s="17"/>
    </row>
    <row r="67" spans="1:7" ht="15.75">
      <c r="A67" s="17"/>
      <c r="B67" s="5"/>
      <c r="C67" s="17"/>
      <c r="D67" s="17"/>
      <c r="E67" s="17"/>
      <c r="F67" s="17"/>
      <c r="G67" s="17"/>
    </row>
    <row r="68" spans="1:7" ht="15.75">
      <c r="A68" s="17">
        <v>2</v>
      </c>
      <c r="B68" s="5" t="s">
        <v>33</v>
      </c>
      <c r="C68" s="17"/>
      <c r="D68" s="17"/>
      <c r="E68" s="17"/>
      <c r="F68" s="17"/>
      <c r="G68" s="17"/>
    </row>
    <row r="69" spans="1:7" ht="15.75">
      <c r="A69" s="5"/>
      <c r="B69" s="5"/>
      <c r="C69" s="17"/>
      <c r="D69" s="17"/>
      <c r="E69" s="17"/>
      <c r="F69" s="17"/>
      <c r="G69" s="17"/>
    </row>
    <row r="70" spans="1:7" ht="15.75">
      <c r="A70" s="17">
        <v>3</v>
      </c>
      <c r="B70" s="5" t="s">
        <v>34</v>
      </c>
      <c r="C70" s="17"/>
      <c r="D70" s="17"/>
      <c r="E70" s="17"/>
      <c r="F70" s="17"/>
      <c r="G70" s="17"/>
    </row>
    <row r="71" spans="1:7" ht="15.75">
      <c r="A71" s="17"/>
      <c r="B71" s="5"/>
      <c r="C71" s="17"/>
      <c r="D71" s="17"/>
      <c r="E71" s="17"/>
      <c r="F71" s="17"/>
      <c r="G71" s="17"/>
    </row>
    <row r="72" spans="1:7" ht="15.75">
      <c r="A72" s="17">
        <v>4</v>
      </c>
      <c r="B72" s="5" t="s">
        <v>35</v>
      </c>
      <c r="C72" s="17"/>
      <c r="D72" s="17"/>
      <c r="E72" s="17"/>
      <c r="F72" s="17"/>
      <c r="G72" s="17"/>
    </row>
    <row r="73" spans="1:7" ht="15.75">
      <c r="A73" s="5"/>
      <c r="B73" s="5"/>
      <c r="C73" s="17"/>
      <c r="D73" s="17"/>
      <c r="E73" s="17"/>
      <c r="F73" s="17"/>
      <c r="G73" s="17"/>
    </row>
    <row r="74" ht="15.75">
      <c r="A74" s="1"/>
    </row>
    <row r="75" ht="15.75">
      <c r="A75" s="1"/>
    </row>
    <row r="76" spans="1:4" ht="15.75" customHeight="1">
      <c r="A76" s="71" t="s">
        <v>57</v>
      </c>
      <c r="B76" s="71"/>
      <c r="C76" s="71"/>
      <c r="D76" s="21"/>
    </row>
    <row r="77" spans="1:7" ht="32.25" customHeight="1">
      <c r="A77" s="71"/>
      <c r="B77" s="71"/>
      <c r="C77" s="71"/>
      <c r="D77" s="20"/>
      <c r="E77" s="6"/>
      <c r="F77" s="72"/>
      <c r="G77" s="72"/>
    </row>
    <row r="78" spans="1:7" ht="15.75">
      <c r="A78" s="3"/>
      <c r="B78" s="19"/>
      <c r="D78" s="16" t="s">
        <v>36</v>
      </c>
      <c r="F78" s="66" t="s">
        <v>62</v>
      </c>
      <c r="G78" s="66"/>
    </row>
    <row r="79" spans="1:4" ht="15.75">
      <c r="A79" s="69" t="s">
        <v>37</v>
      </c>
      <c r="B79" s="69"/>
      <c r="C79" s="19"/>
      <c r="D79" s="19"/>
    </row>
    <row r="80" spans="1:4" ht="15.75">
      <c r="A80" s="10" t="s">
        <v>58</v>
      </c>
      <c r="B80" s="18"/>
      <c r="C80" s="19"/>
      <c r="D80" s="19"/>
    </row>
    <row r="81" spans="1:7" ht="45.75" customHeight="1">
      <c r="A81" s="69" t="s">
        <v>59</v>
      </c>
      <c r="B81" s="69"/>
      <c r="C81" s="69"/>
      <c r="D81" s="20"/>
      <c r="E81" s="6"/>
      <c r="F81" s="72"/>
      <c r="G81" s="72"/>
    </row>
    <row r="82" spans="1:7" ht="15.75">
      <c r="A82" s="21"/>
      <c r="B82" s="19"/>
      <c r="C82" s="19"/>
      <c r="D82" s="16" t="s">
        <v>36</v>
      </c>
      <c r="F82" s="66" t="s">
        <v>62</v>
      </c>
      <c r="G82" s="66"/>
    </row>
    <row r="83" ht="15">
      <c r="A83" s="11" t="s">
        <v>60</v>
      </c>
    </row>
    <row r="84" ht="15">
      <c r="A84" s="12" t="s">
        <v>61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tabSelected="1" zoomScalePageLayoutView="0" workbookViewId="0" topLeftCell="A157">
      <selection activeCell="J159" sqref="J159"/>
    </sheetView>
  </sheetViews>
  <sheetFormatPr defaultColWidth="9.140625" defaultRowHeight="15"/>
  <cols>
    <col min="1" max="1" width="4.421875" style="13" customWidth="1"/>
    <col min="2" max="2" width="20.28125" style="13" customWidth="1"/>
    <col min="3" max="3" width="11.421875" style="13" customWidth="1"/>
    <col min="4" max="4" width="9.140625" style="13" customWidth="1"/>
    <col min="5" max="8" width="13.00390625" style="13" customWidth="1"/>
    <col min="9" max="9" width="11.7109375" style="13" customWidth="1"/>
    <col min="10" max="10" width="11.421875" style="13" customWidth="1"/>
    <col min="11" max="11" width="10.00390625" style="13" customWidth="1"/>
    <col min="12" max="12" width="11.140625" style="13" customWidth="1"/>
    <col min="13" max="13" width="9.8515625" style="13" customWidth="1"/>
    <col min="14" max="16384" width="9.140625" style="13" customWidth="1"/>
  </cols>
  <sheetData>
    <row r="1" spans="10:13" ht="15.75" customHeight="1">
      <c r="J1" s="62" t="s">
        <v>75</v>
      </c>
      <c r="K1" s="62"/>
      <c r="L1" s="62"/>
      <c r="M1" s="62"/>
    </row>
    <row r="2" spans="10:13" ht="15.75">
      <c r="J2" s="62"/>
      <c r="K2" s="62"/>
      <c r="L2" s="62"/>
      <c r="M2" s="62"/>
    </row>
    <row r="3" spans="10:13" ht="15.75">
      <c r="J3" s="62"/>
      <c r="K3" s="62"/>
      <c r="L3" s="62"/>
      <c r="M3" s="62"/>
    </row>
    <row r="4" spans="10:13" ht="15.75">
      <c r="J4" s="62"/>
      <c r="K4" s="62"/>
      <c r="L4" s="62"/>
      <c r="M4" s="62"/>
    </row>
    <row r="5" spans="1:13" ht="15.75">
      <c r="A5" s="70" t="s">
        <v>41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.75">
      <c r="A6" s="70" t="s">
        <v>87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26.25" customHeight="1">
      <c r="A7" s="76" t="s">
        <v>6</v>
      </c>
      <c r="B7" s="49" t="s">
        <v>103</v>
      </c>
      <c r="C7" s="7"/>
      <c r="E7" s="111" t="s">
        <v>88</v>
      </c>
      <c r="F7" s="111"/>
      <c r="G7" s="111"/>
      <c r="H7" s="111"/>
      <c r="I7" s="111"/>
      <c r="J7" s="111"/>
      <c r="K7" s="111"/>
      <c r="L7" s="111"/>
      <c r="M7" s="111"/>
    </row>
    <row r="8" spans="1:13" ht="15" customHeight="1">
      <c r="A8" s="76"/>
      <c r="B8" s="50" t="s">
        <v>50</v>
      </c>
      <c r="C8" s="41"/>
      <c r="D8" s="42"/>
      <c r="E8" s="112" t="s">
        <v>39</v>
      </c>
      <c r="F8" s="112"/>
      <c r="G8" s="112"/>
      <c r="H8" s="112"/>
      <c r="I8" s="112"/>
      <c r="J8" s="112"/>
      <c r="K8" s="112"/>
      <c r="L8" s="112"/>
      <c r="M8" s="112"/>
    </row>
    <row r="9" spans="1:13" ht="15.75">
      <c r="A9" s="76" t="s">
        <v>7</v>
      </c>
      <c r="B9" s="49" t="s">
        <v>104</v>
      </c>
      <c r="C9" s="7"/>
      <c r="E9" s="111" t="s">
        <v>88</v>
      </c>
      <c r="F9" s="111"/>
      <c r="G9" s="111"/>
      <c r="H9" s="111"/>
      <c r="I9" s="111"/>
      <c r="J9" s="111"/>
      <c r="K9" s="111"/>
      <c r="L9" s="111"/>
      <c r="M9" s="111"/>
    </row>
    <row r="10" spans="1:13" ht="15" customHeight="1">
      <c r="A10" s="76"/>
      <c r="B10" s="50" t="s">
        <v>50</v>
      </c>
      <c r="C10" s="41"/>
      <c r="D10" s="42"/>
      <c r="E10" s="101" t="s">
        <v>38</v>
      </c>
      <c r="F10" s="101"/>
      <c r="G10" s="101"/>
      <c r="H10" s="101"/>
      <c r="I10" s="101"/>
      <c r="J10" s="101"/>
      <c r="K10" s="101"/>
      <c r="L10" s="101"/>
      <c r="M10" s="101"/>
    </row>
    <row r="11" spans="1:13" ht="33.75" customHeight="1">
      <c r="A11" s="76" t="s">
        <v>8</v>
      </c>
      <c r="B11" s="49" t="s">
        <v>105</v>
      </c>
      <c r="C11" s="49" t="s">
        <v>106</v>
      </c>
      <c r="E11" s="114" t="s">
        <v>89</v>
      </c>
      <c r="F11" s="114"/>
      <c r="G11" s="114"/>
      <c r="H11" s="114"/>
      <c r="I11" s="114"/>
      <c r="J11" s="114"/>
      <c r="K11" s="114"/>
      <c r="L11" s="114"/>
      <c r="M11" s="114"/>
    </row>
    <row r="12" spans="1:13" ht="15" customHeight="1">
      <c r="A12" s="76"/>
      <c r="B12" s="22" t="s">
        <v>50</v>
      </c>
      <c r="C12" s="4" t="s">
        <v>9</v>
      </c>
      <c r="D12" s="42"/>
      <c r="E12" s="112" t="s">
        <v>40</v>
      </c>
      <c r="F12" s="112"/>
      <c r="G12" s="112"/>
      <c r="H12" s="112"/>
      <c r="I12" s="112"/>
      <c r="J12" s="112"/>
      <c r="K12" s="112"/>
      <c r="L12" s="112"/>
      <c r="M12" s="112"/>
    </row>
    <row r="13" spans="1:13" ht="19.5" customHeight="1">
      <c r="A13" s="110" t="s">
        <v>63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ht="15.75">
      <c r="A14" s="1"/>
    </row>
    <row r="15" spans="1:13" ht="31.5">
      <c r="A15" s="8" t="s">
        <v>49</v>
      </c>
      <c r="B15" s="67" t="s">
        <v>52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ht="15.75">
      <c r="A16" s="8">
        <v>1</v>
      </c>
      <c r="B16" s="106" t="s">
        <v>90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5.75">
      <c r="A17" s="8">
        <v>2</v>
      </c>
      <c r="B17" s="106" t="s">
        <v>91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ht="15.75">
      <c r="A18" s="1"/>
    </row>
    <row r="19" ht="15.75">
      <c r="A19" s="14" t="s">
        <v>64</v>
      </c>
    </row>
    <row r="20" spans="1:2" ht="15.75">
      <c r="A20" s="7"/>
      <c r="B20" s="13" t="s">
        <v>90</v>
      </c>
    </row>
    <row r="21" ht="15.75">
      <c r="A21" s="14" t="s">
        <v>65</v>
      </c>
    </row>
    <row r="22" ht="15.75">
      <c r="A22" s="1"/>
    </row>
    <row r="23" spans="1:13" ht="32.25" customHeight="1">
      <c r="A23" s="8" t="s">
        <v>49</v>
      </c>
      <c r="B23" s="67" t="s">
        <v>17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5.75" customHeight="1">
      <c r="A24" s="8"/>
      <c r="B24" s="106" t="s">
        <v>90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ht="15.75">
      <c r="A25" s="8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ht="15.75">
      <c r="A26" s="1"/>
    </row>
    <row r="27" ht="15.75">
      <c r="A27" s="14" t="s">
        <v>66</v>
      </c>
    </row>
    <row r="28" spans="2:12" ht="15.75" customHeight="1">
      <c r="B28" s="23"/>
      <c r="L28" s="23" t="s">
        <v>55</v>
      </c>
    </row>
    <row r="29" ht="15.75">
      <c r="A29" s="1"/>
    </row>
    <row r="30" spans="1:26" ht="30" customHeight="1">
      <c r="A30" s="67" t="s">
        <v>49</v>
      </c>
      <c r="B30" s="67" t="s">
        <v>67</v>
      </c>
      <c r="C30" s="67"/>
      <c r="D30" s="67"/>
      <c r="E30" s="67" t="s">
        <v>42</v>
      </c>
      <c r="F30" s="67"/>
      <c r="G30" s="67"/>
      <c r="H30" s="67" t="s">
        <v>68</v>
      </c>
      <c r="I30" s="67"/>
      <c r="J30" s="67"/>
      <c r="K30" s="67" t="s">
        <v>43</v>
      </c>
      <c r="L30" s="67"/>
      <c r="M30" s="67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33" customHeight="1">
      <c r="A31" s="67"/>
      <c r="B31" s="67"/>
      <c r="C31" s="67"/>
      <c r="D31" s="67"/>
      <c r="E31" s="8" t="s">
        <v>44</v>
      </c>
      <c r="F31" s="8" t="s">
        <v>45</v>
      </c>
      <c r="G31" s="8" t="s">
        <v>46</v>
      </c>
      <c r="H31" s="8" t="s">
        <v>44</v>
      </c>
      <c r="I31" s="8" t="s">
        <v>45</v>
      </c>
      <c r="J31" s="8" t="s">
        <v>46</v>
      </c>
      <c r="K31" s="8" t="s">
        <v>44</v>
      </c>
      <c r="L31" s="8" t="s">
        <v>45</v>
      </c>
      <c r="M31" s="8" t="s">
        <v>46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>
      <c r="A32" s="8">
        <v>1</v>
      </c>
      <c r="B32" s="67">
        <v>2</v>
      </c>
      <c r="C32" s="67"/>
      <c r="D32" s="67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57" customHeight="1">
      <c r="A33" s="43">
        <v>1</v>
      </c>
      <c r="B33" s="107" t="s">
        <v>92</v>
      </c>
      <c r="C33" s="108"/>
      <c r="D33" s="109"/>
      <c r="E33" s="45">
        <v>28955800.43</v>
      </c>
      <c r="F33" s="45">
        <v>1672377.24</v>
      </c>
      <c r="G33" s="45">
        <f>E33+F33</f>
        <v>30628177.669999998</v>
      </c>
      <c r="H33" s="45">
        <v>28501863.5</v>
      </c>
      <c r="I33" s="45">
        <v>1541868</v>
      </c>
      <c r="J33" s="45">
        <f>H33+I33</f>
        <v>30043731.5</v>
      </c>
      <c r="K33" s="45">
        <f>H33-E33</f>
        <v>-453936.9299999997</v>
      </c>
      <c r="L33" s="45">
        <f>I33-F33</f>
        <v>-130509.23999999999</v>
      </c>
      <c r="M33" s="45">
        <f>J33-G33</f>
        <v>-584446.1699999981</v>
      </c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9.5" customHeight="1">
      <c r="A34" s="43"/>
      <c r="B34" s="96" t="s">
        <v>93</v>
      </c>
      <c r="C34" s="97"/>
      <c r="D34" s="97"/>
      <c r="E34" s="46">
        <v>23421315.4</v>
      </c>
      <c r="F34" s="45"/>
      <c r="G34" s="45">
        <f aca="true" t="shared" si="0" ref="G34:G39">E34+F34</f>
        <v>23421315.4</v>
      </c>
      <c r="H34" s="45">
        <v>23220692.36</v>
      </c>
      <c r="I34" s="45"/>
      <c r="J34" s="45">
        <f aca="true" t="shared" si="1" ref="J34:J39">H34+I34</f>
        <v>23220692.36</v>
      </c>
      <c r="K34" s="45">
        <f aca="true" t="shared" si="2" ref="K34:K39">H34-E34</f>
        <v>-200623.0399999991</v>
      </c>
      <c r="L34" s="45">
        <f aca="true" t="shared" si="3" ref="L34:L39">I34-F34</f>
        <v>0</v>
      </c>
      <c r="M34" s="45">
        <f aca="true" t="shared" si="4" ref="M34:M39">J34-G34</f>
        <v>-200623.0399999991</v>
      </c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8.75" customHeight="1">
      <c r="A35" s="43"/>
      <c r="B35" s="96" t="s">
        <v>94</v>
      </c>
      <c r="C35" s="97"/>
      <c r="D35" s="97"/>
      <c r="E35" s="46">
        <v>100606</v>
      </c>
      <c r="F35" s="45">
        <v>263526</v>
      </c>
      <c r="G35" s="45">
        <f t="shared" si="0"/>
        <v>364132</v>
      </c>
      <c r="H35" s="45">
        <v>100606</v>
      </c>
      <c r="I35" s="45">
        <v>263526</v>
      </c>
      <c r="J35" s="45">
        <f t="shared" si="1"/>
        <v>364132</v>
      </c>
      <c r="K35" s="45">
        <f t="shared" si="2"/>
        <v>0</v>
      </c>
      <c r="L35" s="45">
        <f t="shared" si="3"/>
        <v>0</v>
      </c>
      <c r="M35" s="45">
        <f t="shared" si="4"/>
        <v>0</v>
      </c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36" customHeight="1">
      <c r="A36" s="43"/>
      <c r="B36" s="96" t="s">
        <v>95</v>
      </c>
      <c r="C36" s="97"/>
      <c r="D36" s="97"/>
      <c r="E36" s="46">
        <v>374488</v>
      </c>
      <c r="F36" s="45">
        <v>45212</v>
      </c>
      <c r="G36" s="45">
        <f t="shared" si="0"/>
        <v>419700</v>
      </c>
      <c r="H36" s="46">
        <v>374488</v>
      </c>
      <c r="I36" s="45">
        <v>45212</v>
      </c>
      <c r="J36" s="45">
        <f t="shared" si="1"/>
        <v>419700</v>
      </c>
      <c r="K36" s="45">
        <f t="shared" si="2"/>
        <v>0</v>
      </c>
      <c r="L36" s="45">
        <f t="shared" si="3"/>
        <v>0</v>
      </c>
      <c r="M36" s="45">
        <f t="shared" si="4"/>
        <v>0</v>
      </c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27" customHeight="1">
      <c r="A37" s="43"/>
      <c r="B37" s="96" t="s">
        <v>96</v>
      </c>
      <c r="C37" s="97"/>
      <c r="D37" s="97"/>
      <c r="E37" s="46">
        <v>23691</v>
      </c>
      <c r="F37" s="45">
        <v>187759</v>
      </c>
      <c r="G37" s="45">
        <f t="shared" si="0"/>
        <v>211450</v>
      </c>
      <c r="H37" s="45">
        <v>23691</v>
      </c>
      <c r="I37" s="45">
        <v>187759</v>
      </c>
      <c r="J37" s="45">
        <f t="shared" si="1"/>
        <v>211450</v>
      </c>
      <c r="K37" s="45">
        <f t="shared" si="2"/>
        <v>0</v>
      </c>
      <c r="L37" s="45">
        <f t="shared" si="3"/>
        <v>0</v>
      </c>
      <c r="M37" s="45">
        <f t="shared" si="4"/>
        <v>0</v>
      </c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24" customHeight="1">
      <c r="A38" s="43"/>
      <c r="B38" s="96" t="s">
        <v>97</v>
      </c>
      <c r="C38" s="97"/>
      <c r="D38" s="97"/>
      <c r="E38" s="46">
        <v>188000</v>
      </c>
      <c r="F38" s="45">
        <v>220497</v>
      </c>
      <c r="G38" s="45">
        <f t="shared" si="0"/>
        <v>408497</v>
      </c>
      <c r="H38" s="45">
        <v>188000</v>
      </c>
      <c r="I38" s="45">
        <v>102090</v>
      </c>
      <c r="J38" s="45">
        <f t="shared" si="1"/>
        <v>290090</v>
      </c>
      <c r="K38" s="45">
        <f t="shared" si="2"/>
        <v>0</v>
      </c>
      <c r="L38" s="45">
        <f t="shared" si="3"/>
        <v>-118407</v>
      </c>
      <c r="M38" s="45">
        <f t="shared" si="4"/>
        <v>-118407</v>
      </c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24.75" customHeight="1">
      <c r="A39" s="8"/>
      <c r="B39" s="96" t="s">
        <v>98</v>
      </c>
      <c r="C39" s="97"/>
      <c r="D39" s="97"/>
      <c r="E39" s="46">
        <v>95000</v>
      </c>
      <c r="F39" s="45">
        <v>330000</v>
      </c>
      <c r="G39" s="45">
        <f t="shared" si="0"/>
        <v>425000</v>
      </c>
      <c r="H39" s="45"/>
      <c r="I39" s="45"/>
      <c r="J39" s="45">
        <f t="shared" si="1"/>
        <v>0</v>
      </c>
      <c r="K39" s="45">
        <f t="shared" si="2"/>
        <v>-95000</v>
      </c>
      <c r="L39" s="45">
        <f t="shared" si="3"/>
        <v>-330000</v>
      </c>
      <c r="M39" s="45">
        <f t="shared" si="4"/>
        <v>-425000</v>
      </c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>
      <c r="A40" s="8"/>
      <c r="B40" s="67" t="s">
        <v>99</v>
      </c>
      <c r="C40" s="67"/>
      <c r="D40" s="67"/>
      <c r="E40" s="45">
        <f>SUM(E33:E39)</f>
        <v>53158900.83</v>
      </c>
      <c r="F40" s="45">
        <f aca="true" t="shared" si="5" ref="F40:M40">SUM(F33:F39)</f>
        <v>2719371.24</v>
      </c>
      <c r="G40" s="45">
        <f t="shared" si="5"/>
        <v>55878272.06999999</v>
      </c>
      <c r="H40" s="45">
        <f t="shared" si="5"/>
        <v>52409340.86</v>
      </c>
      <c r="I40" s="45">
        <f t="shared" si="5"/>
        <v>2140455</v>
      </c>
      <c r="J40" s="45">
        <f t="shared" si="5"/>
        <v>54549795.86</v>
      </c>
      <c r="K40" s="45">
        <f t="shared" si="5"/>
        <v>-749559.9699999988</v>
      </c>
      <c r="L40" s="45">
        <f t="shared" si="5"/>
        <v>-578916.24</v>
      </c>
      <c r="M40" s="45">
        <f t="shared" si="5"/>
        <v>-1328476.2099999972</v>
      </c>
      <c r="R40" s="15"/>
      <c r="S40" s="15"/>
      <c r="T40" s="15"/>
      <c r="U40" s="15"/>
      <c r="V40" s="15"/>
      <c r="W40" s="15"/>
      <c r="X40" s="15"/>
      <c r="Y40" s="15"/>
      <c r="Z40" s="15"/>
    </row>
    <row r="41" spans="1:13" ht="57" customHeight="1">
      <c r="A41" s="104" t="s">
        <v>69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1:13" ht="48.75" customHeight="1">
      <c r="A42" s="88" t="s">
        <v>164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ht="33" customHeight="1">
      <c r="A43" s="69" t="s">
        <v>70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ht="15.75">
      <c r="K44" s="7" t="s">
        <v>55</v>
      </c>
    </row>
    <row r="45" spans="1:13" ht="31.5" customHeight="1">
      <c r="A45" s="67" t="s">
        <v>16</v>
      </c>
      <c r="B45" s="67" t="s">
        <v>71</v>
      </c>
      <c r="C45" s="67"/>
      <c r="D45" s="67"/>
      <c r="E45" s="67" t="s">
        <v>42</v>
      </c>
      <c r="F45" s="67"/>
      <c r="G45" s="67"/>
      <c r="H45" s="67" t="s">
        <v>68</v>
      </c>
      <c r="I45" s="67"/>
      <c r="J45" s="67"/>
      <c r="K45" s="67" t="s">
        <v>43</v>
      </c>
      <c r="L45" s="67"/>
      <c r="M45" s="67"/>
    </row>
    <row r="46" spans="1:13" ht="33.75" customHeight="1">
      <c r="A46" s="67"/>
      <c r="B46" s="67"/>
      <c r="C46" s="67"/>
      <c r="D46" s="67"/>
      <c r="E46" s="8" t="s">
        <v>44</v>
      </c>
      <c r="F46" s="8" t="s">
        <v>45</v>
      </c>
      <c r="G46" s="8" t="s">
        <v>46</v>
      </c>
      <c r="H46" s="8" t="s">
        <v>44</v>
      </c>
      <c r="I46" s="8" t="s">
        <v>45</v>
      </c>
      <c r="J46" s="8" t="s">
        <v>46</v>
      </c>
      <c r="K46" s="8" t="s">
        <v>44</v>
      </c>
      <c r="L46" s="8" t="s">
        <v>45</v>
      </c>
      <c r="M46" s="8" t="s">
        <v>46</v>
      </c>
    </row>
    <row r="47" spans="1:13" ht="15.75">
      <c r="A47" s="8">
        <v>1</v>
      </c>
      <c r="B47" s="67">
        <v>2</v>
      </c>
      <c r="C47" s="67"/>
      <c r="D47" s="67"/>
      <c r="E47" s="8">
        <v>3</v>
      </c>
      <c r="F47" s="8">
        <v>4</v>
      </c>
      <c r="G47" s="8">
        <v>5</v>
      </c>
      <c r="H47" s="8">
        <v>6</v>
      </c>
      <c r="I47" s="8">
        <v>7</v>
      </c>
      <c r="J47" s="8">
        <v>8</v>
      </c>
      <c r="K47" s="8">
        <v>9</v>
      </c>
      <c r="L47" s="8">
        <v>10</v>
      </c>
      <c r="M47" s="8">
        <v>11</v>
      </c>
    </row>
    <row r="48" spans="1:13" ht="34.5" customHeight="1">
      <c r="A48" s="43">
        <v>1</v>
      </c>
      <c r="B48" s="93" t="s">
        <v>100</v>
      </c>
      <c r="C48" s="98"/>
      <c r="D48" s="99"/>
      <c r="E48" s="43">
        <v>128599.6</v>
      </c>
      <c r="F48" s="43"/>
      <c r="G48" s="43">
        <f>E48+F48</f>
        <v>128599.6</v>
      </c>
      <c r="H48" s="43">
        <v>128599.6</v>
      </c>
      <c r="I48" s="43"/>
      <c r="J48" s="43">
        <f>H48+I48</f>
        <v>128599.6</v>
      </c>
      <c r="K48" s="43">
        <f aca="true" t="shared" si="6" ref="K48:M50">H48-E48</f>
        <v>0</v>
      </c>
      <c r="L48" s="43">
        <f t="shared" si="6"/>
        <v>0</v>
      </c>
      <c r="M48" s="43">
        <f t="shared" si="6"/>
        <v>0</v>
      </c>
    </row>
    <row r="49" spans="1:13" ht="39.75" customHeight="1">
      <c r="A49" s="43">
        <v>2</v>
      </c>
      <c r="B49" s="93" t="s">
        <v>101</v>
      </c>
      <c r="C49" s="94"/>
      <c r="D49" s="95"/>
      <c r="E49" s="43">
        <v>1088785.59</v>
      </c>
      <c r="F49" s="43">
        <v>867566.21</v>
      </c>
      <c r="G49" s="43">
        <f>E49+F49</f>
        <v>1956351.8</v>
      </c>
      <c r="H49" s="43">
        <v>1009535.31</v>
      </c>
      <c r="I49" s="43">
        <v>862087.79</v>
      </c>
      <c r="J49" s="43">
        <f>H49+I49</f>
        <v>1871623.1</v>
      </c>
      <c r="K49" s="43">
        <f t="shared" si="6"/>
        <v>-79250.28000000003</v>
      </c>
      <c r="L49" s="43">
        <f t="shared" si="6"/>
        <v>-5478.4199999999255</v>
      </c>
      <c r="M49" s="43">
        <f t="shared" si="6"/>
        <v>-84728.69999999995</v>
      </c>
    </row>
    <row r="50" spans="1:13" ht="30" customHeight="1">
      <c r="A50" s="43">
        <v>3</v>
      </c>
      <c r="B50" s="93" t="s">
        <v>102</v>
      </c>
      <c r="C50" s="94"/>
      <c r="D50" s="95"/>
      <c r="E50" s="43">
        <v>126986</v>
      </c>
      <c r="F50" s="43"/>
      <c r="G50" s="43">
        <f>E50+F50</f>
        <v>126986</v>
      </c>
      <c r="H50" s="43">
        <v>126986</v>
      </c>
      <c r="I50" s="43"/>
      <c r="J50" s="43">
        <f>H50+I50</f>
        <v>126986</v>
      </c>
      <c r="K50" s="43">
        <f t="shared" si="6"/>
        <v>0</v>
      </c>
      <c r="L50" s="43">
        <f t="shared" si="6"/>
        <v>0</v>
      </c>
      <c r="M50" s="43">
        <f t="shared" si="6"/>
        <v>0</v>
      </c>
    </row>
    <row r="51" spans="1:13" ht="15.75">
      <c r="A51" s="8"/>
      <c r="B51" s="103" t="s">
        <v>99</v>
      </c>
      <c r="C51" s="103"/>
      <c r="D51" s="103"/>
      <c r="E51" s="8"/>
      <c r="F51" s="8"/>
      <c r="G51" s="8"/>
      <c r="H51" s="8"/>
      <c r="I51" s="8"/>
      <c r="J51" s="8"/>
      <c r="K51" s="8"/>
      <c r="L51" s="8"/>
      <c r="M51" s="8"/>
    </row>
    <row r="52" ht="15.75">
      <c r="A52" s="1"/>
    </row>
    <row r="53" ht="15.75">
      <c r="A53" s="14" t="s">
        <v>72</v>
      </c>
    </row>
    <row r="54" ht="15.75">
      <c r="A54" s="1"/>
    </row>
    <row r="55" spans="1:13" ht="53.25" customHeight="1">
      <c r="A55" s="67" t="s">
        <v>16</v>
      </c>
      <c r="B55" s="67" t="s">
        <v>47</v>
      </c>
      <c r="C55" s="67" t="s">
        <v>30</v>
      </c>
      <c r="D55" s="67" t="s">
        <v>31</v>
      </c>
      <c r="E55" s="67" t="s">
        <v>42</v>
      </c>
      <c r="F55" s="67"/>
      <c r="G55" s="67"/>
      <c r="H55" s="67" t="s">
        <v>73</v>
      </c>
      <c r="I55" s="67"/>
      <c r="J55" s="67"/>
      <c r="K55" s="67" t="s">
        <v>43</v>
      </c>
      <c r="L55" s="67"/>
      <c r="M55" s="67"/>
    </row>
    <row r="56" spans="1:13" ht="30.75" customHeight="1">
      <c r="A56" s="67"/>
      <c r="B56" s="67"/>
      <c r="C56" s="67"/>
      <c r="D56" s="67"/>
      <c r="E56" s="8" t="s">
        <v>44</v>
      </c>
      <c r="F56" s="8" t="s">
        <v>45</v>
      </c>
      <c r="G56" s="8" t="s">
        <v>46</v>
      </c>
      <c r="H56" s="8" t="s">
        <v>44</v>
      </c>
      <c r="I56" s="8" t="s">
        <v>45</v>
      </c>
      <c r="J56" s="8" t="s">
        <v>46</v>
      </c>
      <c r="K56" s="8" t="s">
        <v>44</v>
      </c>
      <c r="L56" s="8" t="s">
        <v>45</v>
      </c>
      <c r="M56" s="8" t="s">
        <v>46</v>
      </c>
    </row>
    <row r="57" spans="1:13" ht="15.75">
      <c r="A57" s="8">
        <v>1</v>
      </c>
      <c r="B57" s="8">
        <v>2</v>
      </c>
      <c r="C57" s="8">
        <v>3</v>
      </c>
      <c r="D57" s="8">
        <v>4</v>
      </c>
      <c r="E57" s="8">
        <v>5</v>
      </c>
      <c r="F57" s="8">
        <v>6</v>
      </c>
      <c r="G57" s="8">
        <v>7</v>
      </c>
      <c r="H57" s="8">
        <v>8</v>
      </c>
      <c r="I57" s="8">
        <v>9</v>
      </c>
      <c r="J57" s="8">
        <v>10</v>
      </c>
      <c r="K57" s="8">
        <v>11</v>
      </c>
      <c r="L57" s="8">
        <v>12</v>
      </c>
      <c r="M57" s="8">
        <v>13</v>
      </c>
    </row>
    <row r="58" spans="1:13" ht="96.75" customHeight="1">
      <c r="A58" s="47"/>
      <c r="B58" s="56" t="s">
        <v>92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5.75">
      <c r="A59" s="54">
        <v>1</v>
      </c>
      <c r="B59" s="54" t="s">
        <v>32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22.5">
      <c r="A60" s="8"/>
      <c r="B60" s="48" t="s">
        <v>107</v>
      </c>
      <c r="C60" s="48" t="s">
        <v>144</v>
      </c>
      <c r="D60" s="48" t="s">
        <v>145</v>
      </c>
      <c r="E60" s="48">
        <v>3</v>
      </c>
      <c r="F60" s="48"/>
      <c r="G60" s="48">
        <f>SUM(E60:F60)</f>
        <v>3</v>
      </c>
      <c r="H60" s="48">
        <v>3</v>
      </c>
      <c r="I60" s="48"/>
      <c r="J60" s="48">
        <f>SUM(H60:I60)</f>
        <v>3</v>
      </c>
      <c r="K60" s="48">
        <f aca="true" t="shared" si="7" ref="K60:M62">H60-E60</f>
        <v>0</v>
      </c>
      <c r="L60" s="48">
        <f t="shared" si="7"/>
        <v>0</v>
      </c>
      <c r="M60" s="48">
        <f t="shared" si="7"/>
        <v>0</v>
      </c>
    </row>
    <row r="61" spans="1:13" ht="22.5">
      <c r="A61" s="47"/>
      <c r="B61" s="48" t="s">
        <v>108</v>
      </c>
      <c r="C61" s="48" t="s">
        <v>144</v>
      </c>
      <c r="D61" s="48" t="s">
        <v>145</v>
      </c>
      <c r="E61" s="48">
        <v>49</v>
      </c>
      <c r="F61" s="48"/>
      <c r="G61" s="53">
        <f>SUM(E61:F61)</f>
        <v>49</v>
      </c>
      <c r="H61" s="48">
        <v>49</v>
      </c>
      <c r="I61" s="48"/>
      <c r="J61" s="53">
        <f>SUM(H61:I61)</f>
        <v>49</v>
      </c>
      <c r="K61" s="53">
        <f t="shared" si="7"/>
        <v>0</v>
      </c>
      <c r="L61" s="53">
        <f t="shared" si="7"/>
        <v>0</v>
      </c>
      <c r="M61" s="53">
        <f t="shared" si="7"/>
        <v>0</v>
      </c>
    </row>
    <row r="62" spans="1:13" ht="33.75">
      <c r="A62" s="8"/>
      <c r="B62" s="48" t="s">
        <v>109</v>
      </c>
      <c r="C62" s="48" t="s">
        <v>144</v>
      </c>
      <c r="D62" s="48" t="s">
        <v>145</v>
      </c>
      <c r="E62" s="48">
        <v>220</v>
      </c>
      <c r="F62" s="48"/>
      <c r="G62" s="53">
        <f>SUM(E62:F62)</f>
        <v>220</v>
      </c>
      <c r="H62" s="48">
        <v>219.85</v>
      </c>
      <c r="I62" s="48"/>
      <c r="J62" s="53">
        <f>SUM(H62:I62)</f>
        <v>219.85</v>
      </c>
      <c r="K62" s="53">
        <f t="shared" si="7"/>
        <v>-0.15000000000000568</v>
      </c>
      <c r="L62" s="53">
        <f t="shared" si="7"/>
        <v>0</v>
      </c>
      <c r="M62" s="53">
        <f t="shared" si="7"/>
        <v>-0.15000000000000568</v>
      </c>
    </row>
    <row r="63" spans="1:13" ht="15.75">
      <c r="A63" s="67" t="s">
        <v>74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3" ht="15.75">
      <c r="A64" s="90" t="s">
        <v>165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2"/>
    </row>
    <row r="65" spans="1:13" ht="15.75">
      <c r="A65" s="54">
        <v>2</v>
      </c>
      <c r="B65" s="54" t="s">
        <v>33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63">
      <c r="A66" s="47"/>
      <c r="B66" s="48" t="s">
        <v>110</v>
      </c>
      <c r="C66" s="48" t="s">
        <v>146</v>
      </c>
      <c r="D66" s="57" t="s">
        <v>147</v>
      </c>
      <c r="E66" s="57">
        <v>1121</v>
      </c>
      <c r="F66" s="48"/>
      <c r="G66" s="48">
        <f>E66+F66</f>
        <v>1121</v>
      </c>
      <c r="H66" s="48">
        <v>1131</v>
      </c>
      <c r="I66" s="48"/>
      <c r="J66" s="48">
        <f>H66+I66</f>
        <v>1131</v>
      </c>
      <c r="K66" s="48">
        <f aca="true" t="shared" si="8" ref="K66:M68">H66-E66</f>
        <v>10</v>
      </c>
      <c r="L66" s="48">
        <f t="shared" si="8"/>
        <v>0</v>
      </c>
      <c r="M66" s="48">
        <f t="shared" si="8"/>
        <v>10</v>
      </c>
    </row>
    <row r="67" spans="1:13" ht="52.5">
      <c r="A67" s="8"/>
      <c r="B67" s="48" t="s">
        <v>111</v>
      </c>
      <c r="C67" s="48" t="s">
        <v>146</v>
      </c>
      <c r="D67" s="57" t="s">
        <v>148</v>
      </c>
      <c r="E67" s="57">
        <v>108</v>
      </c>
      <c r="F67" s="48"/>
      <c r="G67" s="53">
        <f>E67+F67</f>
        <v>108</v>
      </c>
      <c r="H67" s="48">
        <v>129</v>
      </c>
      <c r="I67" s="48"/>
      <c r="J67" s="53">
        <f>H67+I67</f>
        <v>129</v>
      </c>
      <c r="K67" s="48">
        <f t="shared" si="8"/>
        <v>21</v>
      </c>
      <c r="L67" s="48">
        <f t="shared" si="8"/>
        <v>0</v>
      </c>
      <c r="M67" s="53">
        <f t="shared" si="8"/>
        <v>21</v>
      </c>
    </row>
    <row r="68" spans="1:13" ht="52.5">
      <c r="A68" s="8"/>
      <c r="B68" s="48" t="s">
        <v>112</v>
      </c>
      <c r="C68" s="48" t="s">
        <v>146</v>
      </c>
      <c r="D68" s="57" t="s">
        <v>149</v>
      </c>
      <c r="E68" s="57">
        <v>8</v>
      </c>
      <c r="F68" s="48"/>
      <c r="G68" s="53">
        <f>E68+F68</f>
        <v>8</v>
      </c>
      <c r="H68" s="48">
        <v>8</v>
      </c>
      <c r="I68" s="48"/>
      <c r="J68" s="53">
        <f>H68+I68</f>
        <v>8</v>
      </c>
      <c r="K68" s="48">
        <f t="shared" si="8"/>
        <v>0</v>
      </c>
      <c r="L68" s="48">
        <f t="shared" si="8"/>
        <v>0</v>
      </c>
      <c r="M68" s="53">
        <f t="shared" si="8"/>
        <v>0</v>
      </c>
    </row>
    <row r="69" spans="1:13" ht="15.75">
      <c r="A69" s="67" t="s">
        <v>74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spans="1:13" ht="15.75">
      <c r="A70" s="90" t="s">
        <v>166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2"/>
    </row>
    <row r="71" spans="1:13" ht="15.75">
      <c r="A71" s="54">
        <v>3</v>
      </c>
      <c r="B71" s="54" t="s">
        <v>34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84">
      <c r="A72" s="8"/>
      <c r="B72" s="48" t="s">
        <v>113</v>
      </c>
      <c r="C72" s="57" t="s">
        <v>150</v>
      </c>
      <c r="D72" s="57" t="s">
        <v>151</v>
      </c>
      <c r="E72" s="58">
        <f>ROUND(E33/E66,0)</f>
        <v>25830</v>
      </c>
      <c r="F72" s="58">
        <f>ROUND(F33/E66,0)</f>
        <v>1492</v>
      </c>
      <c r="G72" s="58">
        <f aca="true" t="shared" si="9" ref="G72:G77">E72+F72</f>
        <v>27322</v>
      </c>
      <c r="H72" s="58">
        <f>ROUND(H33/H66,0)</f>
        <v>25201</v>
      </c>
      <c r="I72" s="58">
        <f>ROUND(I33/H66,0)</f>
        <v>1363</v>
      </c>
      <c r="J72" s="58">
        <f aca="true" t="shared" si="10" ref="J72:J77">H72+I72</f>
        <v>26564</v>
      </c>
      <c r="K72" s="58">
        <f aca="true" t="shared" si="11" ref="K72:M77">H72-E72</f>
        <v>-629</v>
      </c>
      <c r="L72" s="58">
        <f t="shared" si="11"/>
        <v>-129</v>
      </c>
      <c r="M72" s="58">
        <f t="shared" si="11"/>
        <v>-758</v>
      </c>
    </row>
    <row r="73" spans="1:13" ht="22.5">
      <c r="A73" s="47"/>
      <c r="B73" s="48" t="s">
        <v>114</v>
      </c>
      <c r="C73" s="57" t="s">
        <v>150</v>
      </c>
      <c r="D73" s="57" t="s">
        <v>152</v>
      </c>
      <c r="E73" s="58">
        <f>ROUND(E48/E66,2)</f>
        <v>114.72</v>
      </c>
      <c r="F73" s="58"/>
      <c r="G73" s="58">
        <f t="shared" si="9"/>
        <v>114.72</v>
      </c>
      <c r="H73" s="58">
        <f>ROUND(H48/H66,2)</f>
        <v>113.7</v>
      </c>
      <c r="I73" s="58"/>
      <c r="J73" s="58">
        <f t="shared" si="10"/>
        <v>113.7</v>
      </c>
      <c r="K73" s="58">
        <f t="shared" si="11"/>
        <v>-1.019999999999996</v>
      </c>
      <c r="L73" s="58">
        <f t="shared" si="11"/>
        <v>0</v>
      </c>
      <c r="M73" s="58">
        <f t="shared" si="11"/>
        <v>-1.019999999999996</v>
      </c>
    </row>
    <row r="74" spans="1:13" ht="56.25">
      <c r="A74" s="47"/>
      <c r="B74" s="48" t="s">
        <v>115</v>
      </c>
      <c r="C74" s="57" t="s">
        <v>150</v>
      </c>
      <c r="D74" s="57" t="s">
        <v>152</v>
      </c>
      <c r="E74" s="58">
        <f>ROUND(E49/E66,2)</f>
        <v>971.26</v>
      </c>
      <c r="F74" s="58">
        <f>ROUND(F49/E66,2)</f>
        <v>773.92</v>
      </c>
      <c r="G74" s="58">
        <f t="shared" si="9"/>
        <v>1745.1799999999998</v>
      </c>
      <c r="H74" s="58">
        <f>ROUND(H49/H66,2)</f>
        <v>892.6</v>
      </c>
      <c r="I74" s="58">
        <f>ROUND(I49/H66,2)</f>
        <v>762.24</v>
      </c>
      <c r="J74" s="58">
        <f t="shared" si="10"/>
        <v>1654.8400000000001</v>
      </c>
      <c r="K74" s="58">
        <f t="shared" si="11"/>
        <v>-78.65999999999997</v>
      </c>
      <c r="L74" s="58">
        <f t="shared" si="11"/>
        <v>-11.67999999999995</v>
      </c>
      <c r="M74" s="58">
        <f t="shared" si="11"/>
        <v>-90.33999999999969</v>
      </c>
    </row>
    <row r="75" spans="1:13" ht="33.75">
      <c r="A75" s="47"/>
      <c r="B75" s="48" t="s">
        <v>116</v>
      </c>
      <c r="C75" s="57" t="s">
        <v>150</v>
      </c>
      <c r="D75" s="57" t="s">
        <v>152</v>
      </c>
      <c r="E75" s="58">
        <f>ROUND(E50/E66,2)</f>
        <v>113.28</v>
      </c>
      <c r="F75" s="58"/>
      <c r="G75" s="58">
        <f t="shared" si="9"/>
        <v>113.28</v>
      </c>
      <c r="H75" s="58">
        <f>ROUND(H50/H66,2)</f>
        <v>112.28</v>
      </c>
      <c r="I75" s="58"/>
      <c r="J75" s="58">
        <f t="shared" si="10"/>
        <v>112.28</v>
      </c>
      <c r="K75" s="58">
        <f t="shared" si="11"/>
        <v>-1</v>
      </c>
      <c r="L75" s="58">
        <f t="shared" si="11"/>
        <v>0</v>
      </c>
      <c r="M75" s="58">
        <f t="shared" si="11"/>
        <v>-1</v>
      </c>
    </row>
    <row r="76" spans="1:13" ht="15.75">
      <c r="A76" s="47"/>
      <c r="B76" s="48" t="s">
        <v>117</v>
      </c>
      <c r="C76" s="57" t="s">
        <v>150</v>
      </c>
      <c r="D76" s="57" t="s">
        <v>152</v>
      </c>
      <c r="E76" s="58">
        <f>E81*E66</f>
        <v>182723</v>
      </c>
      <c r="F76" s="58"/>
      <c r="G76" s="58">
        <f t="shared" si="9"/>
        <v>182723</v>
      </c>
      <c r="H76" s="58">
        <f>H81*H66</f>
        <v>175305</v>
      </c>
      <c r="I76" s="58"/>
      <c r="J76" s="58">
        <f t="shared" si="10"/>
        <v>175305</v>
      </c>
      <c r="K76" s="58">
        <f t="shared" si="11"/>
        <v>-7418</v>
      </c>
      <c r="L76" s="58">
        <f t="shared" si="11"/>
        <v>0</v>
      </c>
      <c r="M76" s="58">
        <f t="shared" si="11"/>
        <v>-7418</v>
      </c>
    </row>
    <row r="77" spans="1:13" ht="22.5">
      <c r="A77" s="8"/>
      <c r="B77" s="48" t="s">
        <v>118</v>
      </c>
      <c r="C77" s="57" t="s">
        <v>146</v>
      </c>
      <c r="D77" s="57" t="s">
        <v>152</v>
      </c>
      <c r="E77" s="58">
        <v>23</v>
      </c>
      <c r="F77" s="58"/>
      <c r="G77" s="58">
        <f t="shared" si="9"/>
        <v>23</v>
      </c>
      <c r="H77" s="58">
        <v>22.6</v>
      </c>
      <c r="I77" s="58"/>
      <c r="J77" s="58">
        <f t="shared" si="10"/>
        <v>22.6</v>
      </c>
      <c r="K77" s="58">
        <f t="shared" si="11"/>
        <v>-0.3999999999999986</v>
      </c>
      <c r="L77" s="58">
        <f t="shared" si="11"/>
        <v>0</v>
      </c>
      <c r="M77" s="58">
        <f t="shared" si="11"/>
        <v>-0.3999999999999986</v>
      </c>
    </row>
    <row r="78" spans="1:13" ht="15.75">
      <c r="A78" s="67" t="s">
        <v>74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1:13" ht="46.5" customHeight="1">
      <c r="A79" s="90" t="s">
        <v>167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2"/>
    </row>
    <row r="80" spans="1:13" ht="15.75">
      <c r="A80" s="54">
        <v>4</v>
      </c>
      <c r="B80" s="54" t="s">
        <v>35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21">
      <c r="A81" s="8"/>
      <c r="B81" s="48" t="s">
        <v>119</v>
      </c>
      <c r="C81" s="57" t="s">
        <v>153</v>
      </c>
      <c r="D81" s="57" t="s">
        <v>154</v>
      </c>
      <c r="E81" s="8">
        <v>163</v>
      </c>
      <c r="F81" s="8"/>
      <c r="G81" s="8">
        <f>E81+F81</f>
        <v>163</v>
      </c>
      <c r="H81" s="8">
        <v>155</v>
      </c>
      <c r="I81" s="8"/>
      <c r="J81" s="8">
        <f>H81+I81</f>
        <v>155</v>
      </c>
      <c r="K81" s="8">
        <f aca="true" t="shared" si="12" ref="K81:M83">H81-E81</f>
        <v>-8</v>
      </c>
      <c r="L81" s="8">
        <f t="shared" si="12"/>
        <v>0</v>
      </c>
      <c r="M81" s="8">
        <f t="shared" si="12"/>
        <v>-8</v>
      </c>
    </row>
    <row r="82" spans="1:13" ht="45">
      <c r="A82" s="47"/>
      <c r="B82" s="48" t="s">
        <v>120</v>
      </c>
      <c r="C82" s="57" t="s">
        <v>155</v>
      </c>
      <c r="D82" s="57" t="s">
        <v>152</v>
      </c>
      <c r="E82" s="47">
        <f>ROUND(E67*100/E66,1)</f>
        <v>9.6</v>
      </c>
      <c r="F82" s="47"/>
      <c r="G82" s="51">
        <f>E82+F82</f>
        <v>9.6</v>
      </c>
      <c r="H82" s="47">
        <f>ROUND(H67*100/H66,1)</f>
        <v>11.4</v>
      </c>
      <c r="I82" s="47"/>
      <c r="J82" s="51">
        <f>H82+I82</f>
        <v>11.4</v>
      </c>
      <c r="K82" s="51">
        <f t="shared" si="12"/>
        <v>1.8000000000000007</v>
      </c>
      <c r="L82" s="51">
        <f t="shared" si="12"/>
        <v>0</v>
      </c>
      <c r="M82" s="51">
        <f t="shared" si="12"/>
        <v>1.8000000000000007</v>
      </c>
    </row>
    <row r="83" spans="1:13" ht="45">
      <c r="A83" s="8"/>
      <c r="B83" s="48" t="s">
        <v>121</v>
      </c>
      <c r="C83" s="57" t="s">
        <v>155</v>
      </c>
      <c r="D83" s="57" t="s">
        <v>152</v>
      </c>
      <c r="E83" s="51">
        <f>ROUND(E68*100/E66,1)</f>
        <v>0.7</v>
      </c>
      <c r="F83" s="8"/>
      <c r="G83" s="51">
        <f>E83+F83</f>
        <v>0.7</v>
      </c>
      <c r="H83" s="8">
        <f>ROUND(H68*100/H66,1)</f>
        <v>0.7</v>
      </c>
      <c r="I83" s="8"/>
      <c r="J83" s="51">
        <f>H83+I83</f>
        <v>0.7</v>
      </c>
      <c r="K83" s="51">
        <f t="shared" si="12"/>
        <v>0</v>
      </c>
      <c r="L83" s="51">
        <f t="shared" si="12"/>
        <v>0</v>
      </c>
      <c r="M83" s="51">
        <f t="shared" si="12"/>
        <v>0</v>
      </c>
    </row>
    <row r="84" spans="1:13" ht="15.75">
      <c r="A84" s="67" t="s">
        <v>74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1:13" ht="15.75">
      <c r="A85" s="67" t="s">
        <v>168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1:13" ht="38.25" customHeight="1">
      <c r="A86" s="47"/>
      <c r="B86" s="56" t="s">
        <v>122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5.75">
      <c r="A87" s="54">
        <v>1</v>
      </c>
      <c r="B87" s="54" t="s">
        <v>32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ht="15.75">
      <c r="A88" s="43"/>
      <c r="B88" s="48" t="s">
        <v>124</v>
      </c>
      <c r="C88" s="57" t="s">
        <v>150</v>
      </c>
      <c r="D88" s="57" t="s">
        <v>156</v>
      </c>
      <c r="E88" s="45">
        <f>E35</f>
        <v>100606</v>
      </c>
      <c r="F88" s="45">
        <f aca="true" t="shared" si="13" ref="F88:M88">F35</f>
        <v>263526</v>
      </c>
      <c r="G88" s="45">
        <f t="shared" si="13"/>
        <v>364132</v>
      </c>
      <c r="H88" s="45">
        <f t="shared" si="13"/>
        <v>100606</v>
      </c>
      <c r="I88" s="45">
        <f t="shared" si="13"/>
        <v>263526</v>
      </c>
      <c r="J88" s="45">
        <f t="shared" si="13"/>
        <v>364132</v>
      </c>
      <c r="K88" s="45">
        <f t="shared" si="13"/>
        <v>0</v>
      </c>
      <c r="L88" s="45">
        <f t="shared" si="13"/>
        <v>0</v>
      </c>
      <c r="M88" s="45">
        <f t="shared" si="13"/>
        <v>0</v>
      </c>
    </row>
    <row r="89" spans="1:13" ht="15.75">
      <c r="A89" s="67" t="s">
        <v>74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1:13" ht="15.75">
      <c r="A90" s="54">
        <v>2</v>
      </c>
      <c r="B90" s="54" t="s">
        <v>33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31.5">
      <c r="A91" s="43"/>
      <c r="B91" s="48" t="s">
        <v>157</v>
      </c>
      <c r="C91" s="57" t="s">
        <v>144</v>
      </c>
      <c r="D91" s="57" t="s">
        <v>158</v>
      </c>
      <c r="E91" s="58">
        <v>6</v>
      </c>
      <c r="F91" s="58"/>
      <c r="G91" s="58">
        <f>E91+F91</f>
        <v>6</v>
      </c>
      <c r="H91" s="58">
        <v>6</v>
      </c>
      <c r="I91" s="58"/>
      <c r="J91" s="58">
        <f>H91+I91</f>
        <v>6</v>
      </c>
      <c r="K91" s="58">
        <f>H91-E91</f>
        <v>0</v>
      </c>
      <c r="L91" s="58">
        <f>I91-F91</f>
        <v>0</v>
      </c>
      <c r="M91" s="58">
        <f>J91-G91</f>
        <v>0</v>
      </c>
    </row>
    <row r="92" spans="1:13" ht="15.75">
      <c r="A92" s="43"/>
      <c r="B92" s="48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ht="15.75">
      <c r="A93" s="67" t="s">
        <v>74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1:13" ht="15.75">
      <c r="A94" s="54">
        <v>3</v>
      </c>
      <c r="B94" s="54" t="s">
        <v>34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ht="22.5">
      <c r="A95" s="43"/>
      <c r="B95" s="48" t="s">
        <v>123</v>
      </c>
      <c r="C95" s="57" t="s">
        <v>150</v>
      </c>
      <c r="D95" s="57" t="s">
        <v>159</v>
      </c>
      <c r="E95" s="58">
        <f>ROUND(E88/E91,0)</f>
        <v>16768</v>
      </c>
      <c r="F95" s="58">
        <f>ROUND(F88/E91,0)</f>
        <v>43921</v>
      </c>
      <c r="G95" s="58">
        <f>ROUND(G88/G91,0)</f>
        <v>60689</v>
      </c>
      <c r="H95" s="58">
        <f>ROUND(H88/H91,0)</f>
        <v>16768</v>
      </c>
      <c r="I95" s="58">
        <f>ROUND(I88/H91,0)</f>
        <v>43921</v>
      </c>
      <c r="J95" s="58">
        <f>ROUND(J88/J91,0)</f>
        <v>60689</v>
      </c>
      <c r="K95" s="58">
        <f>H95-E95</f>
        <v>0</v>
      </c>
      <c r="L95" s="58">
        <f>I95-F95</f>
        <v>0</v>
      </c>
      <c r="M95" s="58">
        <f>J95-G95</f>
        <v>0</v>
      </c>
    </row>
    <row r="96" spans="1:13" ht="15.75">
      <c r="A96" s="67" t="s">
        <v>74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1:13" ht="15.75">
      <c r="A97" s="54">
        <v>4</v>
      </c>
      <c r="B97" s="54" t="s">
        <v>35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.75">
      <c r="A98" s="43"/>
      <c r="B98" s="48" t="s">
        <v>125</v>
      </c>
      <c r="C98" s="57" t="s">
        <v>155</v>
      </c>
      <c r="D98" s="57" t="s">
        <v>159</v>
      </c>
      <c r="E98" s="58">
        <v>100</v>
      </c>
      <c r="F98" s="58">
        <v>100</v>
      </c>
      <c r="G98" s="58">
        <v>100</v>
      </c>
      <c r="H98" s="58">
        <v>100</v>
      </c>
      <c r="I98" s="58">
        <v>100</v>
      </c>
      <c r="J98" s="58">
        <v>100</v>
      </c>
      <c r="K98" s="58"/>
      <c r="L98" s="58"/>
      <c r="M98" s="58"/>
    </row>
    <row r="99" spans="1:13" ht="15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.75">
      <c r="A100" s="67" t="s">
        <v>74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1:13" ht="15.75">
      <c r="A101" s="67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1:13" ht="70.5" customHeight="1">
      <c r="A102" s="47"/>
      <c r="B102" s="55" t="s">
        <v>126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5.75">
      <c r="A103" s="54">
        <v>1</v>
      </c>
      <c r="B103" s="54" t="s">
        <v>32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22.5">
      <c r="A104" s="43"/>
      <c r="B104" s="48" t="s">
        <v>128</v>
      </c>
      <c r="C104" s="57" t="s">
        <v>150</v>
      </c>
      <c r="D104" s="57" t="s">
        <v>156</v>
      </c>
      <c r="E104" s="45">
        <f>E36</f>
        <v>374488</v>
      </c>
      <c r="F104" s="45">
        <f aca="true" t="shared" si="14" ref="F104:M104">F36</f>
        <v>45212</v>
      </c>
      <c r="G104" s="45">
        <f t="shared" si="14"/>
        <v>419700</v>
      </c>
      <c r="H104" s="45">
        <f t="shared" si="14"/>
        <v>374488</v>
      </c>
      <c r="I104" s="45">
        <f t="shared" si="14"/>
        <v>45212</v>
      </c>
      <c r="J104" s="45">
        <f t="shared" si="14"/>
        <v>419700</v>
      </c>
      <c r="K104" s="45">
        <f t="shared" si="14"/>
        <v>0</v>
      </c>
      <c r="L104" s="45">
        <f t="shared" si="14"/>
        <v>0</v>
      </c>
      <c r="M104" s="45">
        <f t="shared" si="14"/>
        <v>0</v>
      </c>
    </row>
    <row r="105" spans="1:13" ht="15.75">
      <c r="A105" s="67" t="s">
        <v>74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1:13" ht="15.75">
      <c r="A106" s="54">
        <v>2</v>
      </c>
      <c r="B106" s="54" t="s">
        <v>33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67.5">
      <c r="A107" s="43"/>
      <c r="B107" s="48" t="s">
        <v>127</v>
      </c>
      <c r="C107" s="48" t="s">
        <v>146</v>
      </c>
      <c r="D107" s="48" t="s">
        <v>147</v>
      </c>
      <c r="E107" s="58">
        <v>15</v>
      </c>
      <c r="F107" s="58"/>
      <c r="G107" s="58">
        <f>E107+F107</f>
        <v>15</v>
      </c>
      <c r="H107" s="58">
        <v>18</v>
      </c>
      <c r="I107" s="58"/>
      <c r="J107" s="58">
        <f>H107+I107</f>
        <v>18</v>
      </c>
      <c r="K107" s="58">
        <f>H107-E107</f>
        <v>3</v>
      </c>
      <c r="L107" s="58">
        <f>I107+F107</f>
        <v>0</v>
      </c>
      <c r="M107" s="58">
        <f>J107-G107</f>
        <v>3</v>
      </c>
    </row>
    <row r="108" spans="1:13" ht="15.75">
      <c r="A108" s="43"/>
      <c r="B108" s="43"/>
      <c r="C108" s="43"/>
      <c r="D108" s="43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1:13" ht="15.75">
      <c r="A109" s="67" t="s">
        <v>74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1:13" ht="15.75">
      <c r="A110" s="54">
        <v>3</v>
      </c>
      <c r="B110" s="54" t="s">
        <v>34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22.5">
      <c r="A111" s="43"/>
      <c r="B111" s="48" t="s">
        <v>129</v>
      </c>
      <c r="C111" s="57" t="s">
        <v>150</v>
      </c>
      <c r="D111" s="57" t="s">
        <v>159</v>
      </c>
      <c r="E111" s="58">
        <f>ROUND(E104/E107,0)</f>
        <v>24966</v>
      </c>
      <c r="F111" s="58">
        <f>ROUND(F104/E107,0)</f>
        <v>3014</v>
      </c>
      <c r="G111" s="58">
        <f>ROUND(G104/G107,0)</f>
        <v>27980</v>
      </c>
      <c r="H111" s="58">
        <f>ROUND(H104/H107,0)</f>
        <v>20805</v>
      </c>
      <c r="I111" s="58">
        <f>ROUND(I104/H107,0)</f>
        <v>2512</v>
      </c>
      <c r="J111" s="58">
        <f>ROUND(J104/J107,0)</f>
        <v>23317</v>
      </c>
      <c r="K111" s="58">
        <f>H111-E111</f>
        <v>-4161</v>
      </c>
      <c r="L111" s="58">
        <f>I111-F111</f>
        <v>-502</v>
      </c>
      <c r="M111" s="47">
        <f>J111-G111</f>
        <v>-4663</v>
      </c>
    </row>
    <row r="112" spans="1:13" ht="15.75">
      <c r="A112" s="67" t="s">
        <v>74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5.75">
      <c r="A113" s="90" t="s">
        <v>169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2"/>
    </row>
    <row r="114" spans="1:13" ht="15.75">
      <c r="A114" s="54">
        <v>4</v>
      </c>
      <c r="B114" s="54" t="s">
        <v>35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5.75">
      <c r="A115" s="47"/>
      <c r="B115" s="48" t="s">
        <v>125</v>
      </c>
      <c r="C115" s="57" t="s">
        <v>155</v>
      </c>
      <c r="D115" s="57" t="s">
        <v>159</v>
      </c>
      <c r="E115" s="115">
        <v>100</v>
      </c>
      <c r="F115" s="115"/>
      <c r="G115" s="115">
        <v>100</v>
      </c>
      <c r="H115" s="115">
        <v>120</v>
      </c>
      <c r="I115" s="115"/>
      <c r="J115" s="115">
        <v>120</v>
      </c>
      <c r="K115" s="115">
        <f>H115-E115</f>
        <v>20</v>
      </c>
      <c r="L115" s="115">
        <f>I115-F115</f>
        <v>0</v>
      </c>
      <c r="M115" s="115">
        <f>J115-G115</f>
        <v>20</v>
      </c>
    </row>
    <row r="116" spans="1:13" ht="15.75">
      <c r="A116" s="67" t="s">
        <v>74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</row>
    <row r="117" spans="1:13" ht="15.75">
      <c r="A117" s="90" t="s">
        <v>170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2"/>
    </row>
    <row r="118" spans="1:13" ht="15.75">
      <c r="A118" s="67" t="s">
        <v>48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1:13" ht="25.5">
      <c r="A119" s="44"/>
      <c r="B119" s="55" t="s">
        <v>130</v>
      </c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5.75">
      <c r="A120" s="54">
        <v>1</v>
      </c>
      <c r="B120" s="54" t="s">
        <v>32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5.75">
      <c r="A121" s="43"/>
      <c r="B121" s="48" t="s">
        <v>131</v>
      </c>
      <c r="C121" s="57" t="s">
        <v>150</v>
      </c>
      <c r="D121" s="57" t="s">
        <v>156</v>
      </c>
      <c r="E121" s="45">
        <f>E37</f>
        <v>23691</v>
      </c>
      <c r="F121" s="45">
        <f aca="true" t="shared" si="15" ref="F121:M121">F37</f>
        <v>187759</v>
      </c>
      <c r="G121" s="45">
        <f t="shared" si="15"/>
        <v>211450</v>
      </c>
      <c r="H121" s="45">
        <f t="shared" si="15"/>
        <v>23691</v>
      </c>
      <c r="I121" s="45">
        <f t="shared" si="15"/>
        <v>187759</v>
      </c>
      <c r="J121" s="45">
        <f t="shared" si="15"/>
        <v>211450</v>
      </c>
      <c r="K121" s="45">
        <f t="shared" si="15"/>
        <v>0</v>
      </c>
      <c r="L121" s="45">
        <f t="shared" si="15"/>
        <v>0</v>
      </c>
      <c r="M121" s="45">
        <f t="shared" si="15"/>
        <v>0</v>
      </c>
    </row>
    <row r="122" spans="1:13" ht="15.75">
      <c r="A122" s="67" t="s">
        <v>74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</row>
    <row r="123" spans="1:13" ht="15.75">
      <c r="A123" s="54">
        <v>2</v>
      </c>
      <c r="B123" s="54" t="s">
        <v>33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56.25">
      <c r="A124" s="43"/>
      <c r="B124" s="48" t="s">
        <v>132</v>
      </c>
      <c r="C124" s="47" t="s">
        <v>160</v>
      </c>
      <c r="D124" s="48" t="s">
        <v>161</v>
      </c>
      <c r="E124" s="58">
        <v>3</v>
      </c>
      <c r="F124" s="58"/>
      <c r="G124" s="58">
        <f>E124+F124</f>
        <v>3</v>
      </c>
      <c r="H124" s="58">
        <v>3</v>
      </c>
      <c r="I124" s="58"/>
      <c r="J124" s="58">
        <f>H124+I124</f>
        <v>3</v>
      </c>
      <c r="K124" s="58">
        <f>H124-E124</f>
        <v>0</v>
      </c>
      <c r="L124" s="58">
        <f>I124-F124</f>
        <v>0</v>
      </c>
      <c r="M124" s="58">
        <f>J124-G124</f>
        <v>0</v>
      </c>
    </row>
    <row r="125" spans="1:13" ht="15.75">
      <c r="A125" s="67" t="s">
        <v>74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</row>
    <row r="126" spans="1:13" ht="15.75">
      <c r="A126" s="54">
        <v>3</v>
      </c>
      <c r="B126" s="54" t="s">
        <v>34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22.5">
      <c r="A127" s="43"/>
      <c r="B127" s="48" t="s">
        <v>133</v>
      </c>
      <c r="C127" s="57" t="s">
        <v>150</v>
      </c>
      <c r="D127" s="57" t="s">
        <v>159</v>
      </c>
      <c r="E127" s="58">
        <f>ROUND(E121/E124,0)</f>
        <v>7897</v>
      </c>
      <c r="F127" s="58">
        <f>ROUND(F121/E124,0)</f>
        <v>62586</v>
      </c>
      <c r="G127" s="58">
        <f>ROUND(G121/G124,0)</f>
        <v>70483</v>
      </c>
      <c r="H127" s="58">
        <f>ROUND(H121/H124,0)</f>
        <v>7897</v>
      </c>
      <c r="I127" s="58">
        <f>ROUND(I121/H124,0)</f>
        <v>62586</v>
      </c>
      <c r="J127" s="58">
        <f>ROUND(J121/J124,0)</f>
        <v>70483</v>
      </c>
      <c r="K127" s="58">
        <f>H127-E127</f>
        <v>0</v>
      </c>
      <c r="L127" s="58">
        <f>I127-F127</f>
        <v>0</v>
      </c>
      <c r="M127" s="58">
        <f>J127-G127</f>
        <v>0</v>
      </c>
    </row>
    <row r="128" spans="1:13" ht="15.75">
      <c r="A128" s="67" t="s">
        <v>74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</row>
    <row r="129" spans="1:13" ht="15.75">
      <c r="A129" s="54">
        <v>4</v>
      </c>
      <c r="B129" s="54" t="s">
        <v>35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5.75">
      <c r="A130" s="47"/>
      <c r="B130" s="48" t="s">
        <v>125</v>
      </c>
      <c r="C130" s="57" t="s">
        <v>155</v>
      </c>
      <c r="D130" s="57" t="s">
        <v>159</v>
      </c>
      <c r="E130" s="58">
        <v>100</v>
      </c>
      <c r="F130" s="58">
        <v>100</v>
      </c>
      <c r="G130" s="58">
        <v>100</v>
      </c>
      <c r="H130" s="58">
        <v>100</v>
      </c>
      <c r="I130" s="58">
        <v>100</v>
      </c>
      <c r="J130" s="58">
        <v>100</v>
      </c>
      <c r="K130" s="58">
        <v>0</v>
      </c>
      <c r="L130" s="58">
        <v>0</v>
      </c>
      <c r="M130" s="58">
        <v>0</v>
      </c>
    </row>
    <row r="131" spans="1:13" ht="15.75">
      <c r="A131" s="67" t="s">
        <v>74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</row>
    <row r="132" spans="1:13" ht="15.75">
      <c r="A132" s="67" t="s">
        <v>48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</row>
    <row r="133" spans="1:13" ht="51">
      <c r="A133" s="47"/>
      <c r="B133" s="55" t="s">
        <v>134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5.75">
      <c r="A134" s="54">
        <v>1</v>
      </c>
      <c r="B134" s="54" t="s">
        <v>32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5.75">
      <c r="A135" s="47"/>
      <c r="B135" s="48" t="s">
        <v>131</v>
      </c>
      <c r="C135" s="57" t="s">
        <v>150</v>
      </c>
      <c r="D135" s="57" t="s">
        <v>156</v>
      </c>
      <c r="E135" s="45">
        <f>E38</f>
        <v>188000</v>
      </c>
      <c r="F135" s="45">
        <f aca="true" t="shared" si="16" ref="F135:M135">F38</f>
        <v>220497</v>
      </c>
      <c r="G135" s="45">
        <f t="shared" si="16"/>
        <v>408497</v>
      </c>
      <c r="H135" s="45">
        <f t="shared" si="16"/>
        <v>188000</v>
      </c>
      <c r="I135" s="45">
        <f t="shared" si="16"/>
        <v>102090</v>
      </c>
      <c r="J135" s="45">
        <f t="shared" si="16"/>
        <v>290090</v>
      </c>
      <c r="K135" s="45">
        <f t="shared" si="16"/>
        <v>0</v>
      </c>
      <c r="L135" s="45">
        <f t="shared" si="16"/>
        <v>-118407</v>
      </c>
      <c r="M135" s="45">
        <f t="shared" si="16"/>
        <v>-118407</v>
      </c>
    </row>
    <row r="136" spans="1:13" ht="15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5.75">
      <c r="A137" s="67" t="s">
        <v>74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</row>
    <row r="138" spans="1:13" ht="15.75">
      <c r="A138" s="90" t="s">
        <v>171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2"/>
    </row>
    <row r="139" spans="1:13" ht="15.75">
      <c r="A139" s="54">
        <v>2</v>
      </c>
      <c r="B139" s="54" t="s">
        <v>33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70.5" customHeight="1">
      <c r="A140" s="43"/>
      <c r="B140" s="48" t="s">
        <v>163</v>
      </c>
      <c r="C140" s="47" t="s">
        <v>160</v>
      </c>
      <c r="D140" s="57" t="s">
        <v>162</v>
      </c>
      <c r="E140" s="43">
        <v>3</v>
      </c>
      <c r="F140" s="43"/>
      <c r="G140" s="43">
        <f>E140+F140</f>
        <v>3</v>
      </c>
      <c r="H140" s="43">
        <v>3</v>
      </c>
      <c r="I140" s="43"/>
      <c r="J140" s="43">
        <f>H140+I140</f>
        <v>3</v>
      </c>
      <c r="K140" s="43">
        <f aca="true" t="shared" si="17" ref="K140:M141">H140-E140</f>
        <v>0</v>
      </c>
      <c r="L140" s="43">
        <f t="shared" si="17"/>
        <v>0</v>
      </c>
      <c r="M140" s="43">
        <f t="shared" si="17"/>
        <v>0</v>
      </c>
    </row>
    <row r="141" spans="1:13" ht="78" customHeight="1">
      <c r="A141" s="43"/>
      <c r="B141" s="48" t="s">
        <v>135</v>
      </c>
      <c r="C141" s="47" t="s">
        <v>160</v>
      </c>
      <c r="D141" s="57" t="s">
        <v>162</v>
      </c>
      <c r="E141" s="51">
        <v>3</v>
      </c>
      <c r="F141" s="43"/>
      <c r="G141" s="51">
        <f>E141+F141</f>
        <v>3</v>
      </c>
      <c r="H141" s="43">
        <v>3</v>
      </c>
      <c r="I141" s="43"/>
      <c r="J141" s="51">
        <f>H141+I141</f>
        <v>3</v>
      </c>
      <c r="K141" s="51">
        <f t="shared" si="17"/>
        <v>0</v>
      </c>
      <c r="L141" s="51">
        <f t="shared" si="17"/>
        <v>0</v>
      </c>
      <c r="M141" s="51">
        <f t="shared" si="17"/>
        <v>0</v>
      </c>
    </row>
    <row r="142" spans="1:13" ht="15.75">
      <c r="A142" s="67" t="s">
        <v>74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</row>
    <row r="143" spans="1:13" ht="15.75">
      <c r="A143" s="54">
        <v>3</v>
      </c>
      <c r="B143" s="54" t="s">
        <v>34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49.5" customHeight="1">
      <c r="A144" s="43"/>
      <c r="B144" s="48" t="s">
        <v>136</v>
      </c>
      <c r="C144" s="57" t="s">
        <v>150</v>
      </c>
      <c r="D144" s="57" t="s">
        <v>159</v>
      </c>
      <c r="E144" s="58"/>
      <c r="F144" s="58">
        <f>ROUND(102090/E141,0)</f>
        <v>34030</v>
      </c>
      <c r="G144" s="58">
        <f>E144+F144</f>
        <v>34030</v>
      </c>
      <c r="H144" s="58"/>
      <c r="I144" s="58">
        <f>ROUND(I135/H140,2)</f>
        <v>34030</v>
      </c>
      <c r="J144" s="58">
        <f>SUM(H144:I144)</f>
        <v>34030</v>
      </c>
      <c r="K144" s="58">
        <f aca="true" t="shared" si="18" ref="K144:M147">H144-E144</f>
        <v>0</v>
      </c>
      <c r="L144" s="58">
        <f t="shared" si="18"/>
        <v>0</v>
      </c>
      <c r="M144" s="58">
        <f t="shared" si="18"/>
        <v>0</v>
      </c>
    </row>
    <row r="145" spans="1:13" ht="43.5" customHeight="1">
      <c r="A145" s="47"/>
      <c r="B145" s="48" t="s">
        <v>137</v>
      </c>
      <c r="C145" s="57" t="s">
        <v>150</v>
      </c>
      <c r="D145" s="57" t="s">
        <v>159</v>
      </c>
      <c r="E145" s="58">
        <f>ROUND(E135/E141,0)</f>
        <v>62667</v>
      </c>
      <c r="F145" s="58">
        <f>ROUND(118409/E141,0)</f>
        <v>39470</v>
      </c>
      <c r="G145" s="58">
        <f>E145+F145</f>
        <v>102137</v>
      </c>
      <c r="H145" s="58">
        <f>ROUND(H135/H141,0)</f>
        <v>62667</v>
      </c>
      <c r="I145" s="58"/>
      <c r="J145" s="58">
        <f>SUM(H145:I145)</f>
        <v>62667</v>
      </c>
      <c r="K145" s="58">
        <f t="shared" si="18"/>
        <v>0</v>
      </c>
      <c r="L145" s="58">
        <f t="shared" si="18"/>
        <v>-39470</v>
      </c>
      <c r="M145" s="58">
        <f t="shared" si="18"/>
        <v>-39470</v>
      </c>
    </row>
    <row r="146" spans="1:13" ht="63" customHeight="1">
      <c r="A146" s="47"/>
      <c r="B146" s="48" t="s">
        <v>138</v>
      </c>
      <c r="C146" s="57" t="s">
        <v>150</v>
      </c>
      <c r="D146" s="57" t="s">
        <v>162</v>
      </c>
      <c r="E146" s="58"/>
      <c r="F146" s="58">
        <v>102090</v>
      </c>
      <c r="G146" s="58">
        <f>E146+F146</f>
        <v>102090</v>
      </c>
      <c r="H146" s="58"/>
      <c r="I146" s="58">
        <f>SUM(G146:H146)</f>
        <v>102090</v>
      </c>
      <c r="J146" s="58">
        <f>SUM(H146:I146)</f>
        <v>102090</v>
      </c>
      <c r="K146" s="58">
        <f t="shared" si="18"/>
        <v>0</v>
      </c>
      <c r="L146" s="58">
        <f t="shared" si="18"/>
        <v>0</v>
      </c>
      <c r="M146" s="58">
        <f t="shared" si="18"/>
        <v>0</v>
      </c>
    </row>
    <row r="147" spans="1:13" ht="66.75" customHeight="1">
      <c r="A147" s="43"/>
      <c r="B147" s="48" t="s">
        <v>139</v>
      </c>
      <c r="C147" s="57" t="s">
        <v>150</v>
      </c>
      <c r="D147" s="57" t="s">
        <v>162</v>
      </c>
      <c r="E147" s="58">
        <v>188000</v>
      </c>
      <c r="F147" s="58">
        <v>118407</v>
      </c>
      <c r="G147" s="58">
        <f>E147+F147</f>
        <v>306407</v>
      </c>
      <c r="H147" s="58">
        <v>188000</v>
      </c>
      <c r="I147" s="58"/>
      <c r="J147" s="58">
        <f>SUM(H147:I147)</f>
        <v>188000</v>
      </c>
      <c r="K147" s="58">
        <f t="shared" si="18"/>
        <v>0</v>
      </c>
      <c r="L147" s="58">
        <f t="shared" si="18"/>
        <v>-118407</v>
      </c>
      <c r="M147" s="58">
        <f t="shared" si="18"/>
        <v>-118407</v>
      </c>
    </row>
    <row r="148" spans="1:13" ht="15.75">
      <c r="A148" s="67" t="s">
        <v>74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</row>
    <row r="149" spans="1:13" ht="15.75">
      <c r="A149" s="54">
        <v>4</v>
      </c>
      <c r="B149" s="54" t="s">
        <v>35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33.75">
      <c r="A150" s="43"/>
      <c r="B150" s="48" t="s">
        <v>173</v>
      </c>
      <c r="C150" s="57" t="s">
        <v>155</v>
      </c>
      <c r="D150" s="57" t="s">
        <v>159</v>
      </c>
      <c r="E150" s="43"/>
      <c r="F150" s="43">
        <v>100</v>
      </c>
      <c r="G150" s="43">
        <v>100</v>
      </c>
      <c r="H150" s="43"/>
      <c r="I150" s="43">
        <v>100</v>
      </c>
      <c r="J150" s="43">
        <v>100</v>
      </c>
      <c r="K150" s="43">
        <f aca="true" t="shared" si="19" ref="K150:M151">H150-E150</f>
        <v>0</v>
      </c>
      <c r="L150" s="51">
        <f t="shared" si="19"/>
        <v>0</v>
      </c>
      <c r="M150" s="51">
        <f t="shared" si="19"/>
        <v>0</v>
      </c>
    </row>
    <row r="151" spans="1:13" ht="45">
      <c r="A151" s="43"/>
      <c r="B151" s="53" t="s">
        <v>172</v>
      </c>
      <c r="C151" s="57" t="s">
        <v>155</v>
      </c>
      <c r="D151" s="57" t="s">
        <v>159</v>
      </c>
      <c r="E151" s="43">
        <v>100</v>
      </c>
      <c r="F151" s="43">
        <v>100</v>
      </c>
      <c r="G151" s="43">
        <v>100</v>
      </c>
      <c r="H151" s="43">
        <v>100</v>
      </c>
      <c r="I151" s="43">
        <v>0</v>
      </c>
      <c r="J151" s="43">
        <v>71</v>
      </c>
      <c r="K151" s="43">
        <f t="shared" si="19"/>
        <v>0</v>
      </c>
      <c r="L151" s="43">
        <f t="shared" si="19"/>
        <v>-100</v>
      </c>
      <c r="M151" s="43">
        <f t="shared" si="19"/>
        <v>-29</v>
      </c>
    </row>
    <row r="152" spans="1:13" ht="15.75">
      <c r="A152" s="67" t="s">
        <v>74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</row>
    <row r="153" spans="1:13" ht="15.75">
      <c r="A153" s="67" t="s">
        <v>48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</row>
    <row r="154" spans="1:13" ht="45.75" customHeight="1">
      <c r="A154" s="47"/>
      <c r="B154" s="55" t="s">
        <v>140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ht="15.75">
      <c r="A155" s="54">
        <v>1</v>
      </c>
      <c r="B155" s="54" t="s">
        <v>32</v>
      </c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5.75">
      <c r="A156" s="43"/>
      <c r="B156" s="48" t="s">
        <v>141</v>
      </c>
      <c r="C156" s="57" t="s">
        <v>150</v>
      </c>
      <c r="D156" s="57" t="s">
        <v>156</v>
      </c>
      <c r="E156" s="45">
        <f>E39</f>
        <v>95000</v>
      </c>
      <c r="F156" s="45">
        <f aca="true" t="shared" si="20" ref="F156:M156">F39</f>
        <v>330000</v>
      </c>
      <c r="G156" s="45">
        <f t="shared" si="20"/>
        <v>425000</v>
      </c>
      <c r="H156" s="45">
        <f t="shared" si="20"/>
        <v>0</v>
      </c>
      <c r="I156" s="45">
        <f t="shared" si="20"/>
        <v>0</v>
      </c>
      <c r="J156" s="45">
        <f t="shared" si="20"/>
        <v>0</v>
      </c>
      <c r="K156" s="45">
        <f t="shared" si="20"/>
        <v>-95000</v>
      </c>
      <c r="L156" s="45">
        <f t="shared" si="20"/>
        <v>-330000</v>
      </c>
      <c r="M156" s="45">
        <f t="shared" si="20"/>
        <v>-425000</v>
      </c>
    </row>
    <row r="157" spans="1:13" ht="15.75">
      <c r="A157" s="67" t="s">
        <v>74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</row>
    <row r="158" spans="1:13" ht="15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</row>
    <row r="159" spans="1:13" ht="15.75">
      <c r="A159" s="54">
        <v>2</v>
      </c>
      <c r="B159" s="54" t="s">
        <v>33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22.5">
      <c r="A160" s="43"/>
      <c r="B160" s="48" t="s">
        <v>142</v>
      </c>
      <c r="C160" s="57" t="s">
        <v>150</v>
      </c>
      <c r="D160" s="57" t="s">
        <v>156</v>
      </c>
      <c r="E160" s="58">
        <v>20</v>
      </c>
      <c r="F160" s="58">
        <v>17</v>
      </c>
      <c r="G160" s="58">
        <v>37</v>
      </c>
      <c r="H160" s="58">
        <v>0</v>
      </c>
      <c r="I160" s="58">
        <v>0</v>
      </c>
      <c r="J160" s="58">
        <v>0</v>
      </c>
      <c r="K160" s="58">
        <v>0</v>
      </c>
      <c r="L160" s="58">
        <v>0</v>
      </c>
      <c r="M160" s="58"/>
    </row>
    <row r="161" spans="1:13" ht="15.75">
      <c r="A161" s="67" t="s">
        <v>74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</row>
    <row r="162" spans="1:13" ht="15.75">
      <c r="A162" s="54">
        <v>3</v>
      </c>
      <c r="B162" s="54" t="s">
        <v>34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22.5">
      <c r="A163" s="43"/>
      <c r="B163" s="48" t="s">
        <v>143</v>
      </c>
      <c r="C163" s="57" t="s">
        <v>150</v>
      </c>
      <c r="D163" s="57" t="s">
        <v>159</v>
      </c>
      <c r="E163" s="58">
        <f>ROUND(E156/E160,0)</f>
        <v>4750</v>
      </c>
      <c r="F163" s="58">
        <f>ROUND(F156/F160,0)</f>
        <v>19412</v>
      </c>
      <c r="G163" s="58">
        <f>ROUND(G156/G160,0)</f>
        <v>11486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</row>
    <row r="164" spans="1:13" ht="15.75">
      <c r="A164" s="67" t="s">
        <v>74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</row>
    <row r="165" spans="1:13" ht="15.75">
      <c r="A165" s="54">
        <v>4</v>
      </c>
      <c r="B165" s="54" t="s">
        <v>35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13" ht="15.75">
      <c r="A166" s="47"/>
      <c r="B166" s="48" t="s">
        <v>125</v>
      </c>
      <c r="C166" s="57" t="s">
        <v>155</v>
      </c>
      <c r="D166" s="57" t="s">
        <v>159</v>
      </c>
      <c r="E166" s="58">
        <v>100</v>
      </c>
      <c r="F166" s="58">
        <v>100</v>
      </c>
      <c r="G166" s="58">
        <v>100</v>
      </c>
      <c r="H166" s="58">
        <v>0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</row>
    <row r="167" spans="1:13" ht="15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</row>
    <row r="168" spans="1:13" ht="15.75">
      <c r="A168" s="67" t="s">
        <v>74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</row>
    <row r="169" spans="1:13" ht="15.75">
      <c r="A169" s="67" t="s">
        <v>48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</row>
    <row r="170" spans="1:13" ht="15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5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5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5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5.75">
      <c r="A174" s="59"/>
      <c r="B174" s="85" t="s">
        <v>174</v>
      </c>
      <c r="C174" s="86"/>
      <c r="D174" s="86"/>
      <c r="E174" s="86"/>
      <c r="F174" s="61"/>
      <c r="J174" s="83" t="s">
        <v>175</v>
      </c>
      <c r="K174" s="84"/>
      <c r="L174" s="84"/>
      <c r="M174" s="84"/>
    </row>
    <row r="175" spans="1:13" ht="15.75" customHeight="1">
      <c r="A175" s="60"/>
      <c r="B175" s="60"/>
      <c r="C175" s="60"/>
      <c r="D175" s="60"/>
      <c r="E175" s="60"/>
      <c r="F175" s="61"/>
      <c r="G175" s="100" t="s">
        <v>36</v>
      </c>
      <c r="H175" s="100"/>
      <c r="J175" s="101" t="s">
        <v>62</v>
      </c>
      <c r="K175" s="101"/>
      <c r="L175" s="101"/>
      <c r="M175" s="101"/>
    </row>
    <row r="176" spans="1:13" ht="43.5" customHeight="1">
      <c r="A176" s="52"/>
      <c r="B176" s="71" t="s">
        <v>176</v>
      </c>
      <c r="C176" s="87"/>
      <c r="D176" s="87"/>
      <c r="E176" s="52"/>
      <c r="F176" s="61"/>
      <c r="G176" s="102"/>
      <c r="H176" s="102"/>
      <c r="I176" s="61"/>
      <c r="J176" s="102" t="s">
        <v>177</v>
      </c>
      <c r="K176" s="102"/>
      <c r="L176" s="102"/>
      <c r="M176" s="102"/>
    </row>
    <row r="177" spans="1:13" ht="15.75" customHeight="1">
      <c r="A177" s="52"/>
      <c r="B177" s="52"/>
      <c r="C177" s="52"/>
      <c r="D177" s="52"/>
      <c r="E177" s="52"/>
      <c r="G177" s="100" t="s">
        <v>36</v>
      </c>
      <c r="H177" s="100"/>
      <c r="J177" s="101" t="s">
        <v>62</v>
      </c>
      <c r="K177" s="101"/>
      <c r="L177" s="101"/>
      <c r="M177" s="101"/>
    </row>
  </sheetData>
  <sheetProtection/>
  <mergeCells count="101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9:A10"/>
    <mergeCell ref="K55:M55"/>
    <mergeCell ref="A63:M63"/>
    <mergeCell ref="A69:M69"/>
    <mergeCell ref="A78:M78"/>
    <mergeCell ref="A84:M84"/>
    <mergeCell ref="A55:A56"/>
    <mergeCell ref="B55:B56"/>
    <mergeCell ref="C55:C56"/>
    <mergeCell ref="D55:D56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B17:M17"/>
    <mergeCell ref="B33:D33"/>
    <mergeCell ref="B38:D38"/>
    <mergeCell ref="B34:D34"/>
    <mergeCell ref="B35:D35"/>
    <mergeCell ref="A13:M13"/>
    <mergeCell ref="B23:M23"/>
    <mergeCell ref="B24:M24"/>
    <mergeCell ref="B25:M25"/>
    <mergeCell ref="A30:A31"/>
    <mergeCell ref="B32:D32"/>
    <mergeCell ref="B39:D39"/>
    <mergeCell ref="B40:D40"/>
    <mergeCell ref="A41:M41"/>
    <mergeCell ref="A43:M43"/>
    <mergeCell ref="B45:D46"/>
    <mergeCell ref="K45:M45"/>
    <mergeCell ref="A45:A46"/>
    <mergeCell ref="E45:G45"/>
    <mergeCell ref="B47:D47"/>
    <mergeCell ref="B51:D51"/>
    <mergeCell ref="G176:H176"/>
    <mergeCell ref="E55:G55"/>
    <mergeCell ref="H55:J55"/>
    <mergeCell ref="G175:H175"/>
    <mergeCell ref="B48:D48"/>
    <mergeCell ref="B49:D49"/>
    <mergeCell ref="G177:H177"/>
    <mergeCell ref="J175:M175"/>
    <mergeCell ref="J176:M176"/>
    <mergeCell ref="J177:M177"/>
    <mergeCell ref="A112:M112"/>
    <mergeCell ref="A116:M116"/>
    <mergeCell ref="B36:D36"/>
    <mergeCell ref="B37:D37"/>
    <mergeCell ref="A100:M100"/>
    <mergeCell ref="A101:M101"/>
    <mergeCell ref="A105:M105"/>
    <mergeCell ref="A109:M109"/>
    <mergeCell ref="H45:J45"/>
    <mergeCell ref="A85:M85"/>
    <mergeCell ref="A118:M118"/>
    <mergeCell ref="A122:M122"/>
    <mergeCell ref="A125:M125"/>
    <mergeCell ref="A128:M128"/>
    <mergeCell ref="A131:M131"/>
    <mergeCell ref="A132:M132"/>
    <mergeCell ref="A137:M137"/>
    <mergeCell ref="A142:M142"/>
    <mergeCell ref="A148:M148"/>
    <mergeCell ref="A152:M152"/>
    <mergeCell ref="A153:M153"/>
    <mergeCell ref="A157:M157"/>
    <mergeCell ref="A138:M138"/>
    <mergeCell ref="A42:M42"/>
    <mergeCell ref="A70:M70"/>
    <mergeCell ref="A64:M64"/>
    <mergeCell ref="A79:M79"/>
    <mergeCell ref="A113:M113"/>
    <mergeCell ref="A117:M117"/>
    <mergeCell ref="B50:D50"/>
    <mergeCell ref="A89:M89"/>
    <mergeCell ref="A93:M93"/>
    <mergeCell ref="A96:M96"/>
    <mergeCell ref="J174:M174"/>
    <mergeCell ref="B174:E174"/>
    <mergeCell ref="B176:D176"/>
    <mergeCell ref="A161:M161"/>
    <mergeCell ref="A164:M164"/>
    <mergeCell ref="A168:M168"/>
    <mergeCell ref="A169:M169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2020-03-20T14:12:57Z</cp:lastPrinted>
  <dcterms:created xsi:type="dcterms:W3CDTF">2018-12-28T08:43:53Z</dcterms:created>
  <dcterms:modified xsi:type="dcterms:W3CDTF">2020-03-20T14:22:20Z</dcterms:modified>
  <cp:category/>
  <cp:version/>
  <cp:contentType/>
  <cp:contentStatus/>
</cp:coreProperties>
</file>